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argen-Rechner" sheetId="1" state="visible" r:id="rId2"/>
    <sheet name="Preisliste" sheetId="2" state="visible" r:id="rId3"/>
    <sheet name="Pricing-Audit" sheetId="3" state="visible" r:id="rId4"/>
    <sheet name="Kalkulations-Übersicht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<sst xmlns="http://schemas.openxmlformats.org/spreadsheetml/2006/main" count="248" uniqueCount="197">
  <si>
    <t xml:space="preserve">Verkaufspreis-Rechner &amp; Margen-Kalkulator</t>
  </si>
  <si>
    <t xml:space="preserve">WHK Controlling | Professionelle Preisliste-Vorlage</t>
  </si>
  <si>
    <t xml:space="preserve">① EINGABEN (Inputs)  –  Blaue Zellen ausfüllen</t>
  </si>
  <si>
    <t xml:space="preserve">Parameter</t>
  </si>
  <si>
    <t xml:space="preserve">Wert (Eingabe)</t>
  </si>
  <si>
    <t xml:space="preserve">Einheit</t>
  </si>
  <si>
    <t xml:space="preserve">Beschreibung</t>
  </si>
  <si>
    <t xml:space="preserve">Selbstkosten pro Stück (K_selbst)</t>
  </si>
  <si>
    <t xml:space="preserve">€</t>
  </si>
  <si>
    <t xml:space="preserve">Gesamte Kosten pro Einheit (Material + Fertigung + Gemeinkosten)</t>
  </si>
  <si>
    <t xml:space="preserve">Zielmarge (m_ziel)</t>
  </si>
  <si>
    <t xml:space="preserve">%</t>
  </si>
  <si>
    <t xml:space="preserve">Gewünschte Marge bezogen auf Nettoverkaufspreis (z.B. 0,20 = 20%)</t>
  </si>
  <si>
    <t xml:space="preserve">MwSt.-Satz</t>
  </si>
  <si>
    <t xml:space="preserve">Aktueller gesetzlicher Mehrwertsteuersatz (z.B. 0,19 = 19%)</t>
  </si>
  <si>
    <t xml:space="preserve">Mindestmenge Staffel 1</t>
  </si>
  <si>
    <t xml:space="preserve">Stk.</t>
  </si>
  <si>
    <t xml:space="preserve">Ab dieser Menge gilt Staffelpreis 1</t>
  </si>
  <si>
    <t xml:space="preserve">Mindestmenge Staffel 2</t>
  </si>
  <si>
    <t xml:space="preserve">Ab dieser Menge gilt Staffelpreis 2</t>
  </si>
  <si>
    <t xml:space="preserve">Mindestmenge Staffel 3</t>
  </si>
  <si>
    <t xml:space="preserve">Ab dieser Menge gilt Staffelpreis 3</t>
  </si>
  <si>
    <t xml:space="preserve">Mengenrabatt Staffel 2</t>
  </si>
  <si>
    <t xml:space="preserve">Rabatt auf Nettopreis ab Staffel 2 (z.B. 0,05 = 5%)</t>
  </si>
  <si>
    <t xml:space="preserve">Mengenrabatt Staffel 3</t>
  </si>
  <si>
    <t xml:space="preserve">Rabatt auf Nettopreis ab Staffel 3 (z.B. 0,10 = 10%)</t>
  </si>
  <si>
    <t xml:space="preserve">Max. Rabatt (Walk-away-Preis)</t>
  </si>
  <si>
    <t xml:space="preserve">Maximaler Rabatt – darunter ist Deckungsbeitrag negativ</t>
  </si>
  <si>
    <t xml:space="preserve">Skonto</t>
  </si>
  <si>
    <t xml:space="preserve">Skonto bei Zahlung innerhalb Zahlungsziel (z.B. 0,02 = 2%)</t>
  </si>
  <si>
    <t xml:space="preserve">② KALKULATION  –  Formel: P_netto = K_selbst / (1 – m_ziel)</t>
  </si>
  <si>
    <t xml:space="preserve">Kennzahl</t>
  </si>
  <si>
    <t xml:space="preserve">Formel / Berechnung</t>
  </si>
  <si>
    <t xml:space="preserve">Ergebnis</t>
  </si>
  <si>
    <t xml:space="preserve">Hinweis</t>
  </si>
  <si>
    <t xml:space="preserve">Nettoverkaufspreis (P_netto)</t>
  </si>
  <si>
    <t xml:space="preserve">Kernformel: Selbstkosten / (1 – Zielmarge)</t>
  </si>
  <si>
    <t xml:space="preserve">Bruttoverkaufspreis (inkl. MwSt.)</t>
  </si>
  <si>
    <t xml:space="preserve">Nettopreis × (1 + MwSt.-Satz)</t>
  </si>
  <si>
    <t xml:space="preserve">Absoluter Gewinn pro Stück</t>
  </si>
  <si>
    <t xml:space="preserve">Nettopreis minus Selbstkosten</t>
  </si>
  <si>
    <t xml:space="preserve">Margenprüfung (Ist-Marge auf VK)</t>
  </si>
  <si>
    <t xml:space="preserve">Sollte = Zielmarge sein (Kontrollrechnung)</t>
  </si>
  <si>
    <t xml:space="preserve">Aufschlag auf Selbstkosten (Markup)</t>
  </si>
  <si>
    <t xml:space="preserve">Achtung: Markup ≠ Marge!</t>
  </si>
  <si>
    <t xml:space="preserve">MwSt.-Betrag</t>
  </si>
  <si>
    <t xml:space="preserve">Bruttopreis minus Nettopreis</t>
  </si>
  <si>
    <t xml:space="preserve">Walk-away-Preis (min. Nettopreis)</t>
  </si>
  <si>
    <t xml:space="preserve">Preis bei maximalem Rabatt – darunter kein positiver DB</t>
  </si>
  <si>
    <t xml:space="preserve">Nettopreis nach Skonto</t>
  </si>
  <si>
    <t xml:space="preserve">Listenpreis abzüglich Skonto</t>
  </si>
  <si>
    <t xml:space="preserve">③ STAFFELPREISE (automatisch kalkuliert)</t>
  </si>
  <si>
    <t xml:space="preserve">Staffel</t>
  </si>
  <si>
    <t xml:space="preserve">Ab Menge</t>
  </si>
  <si>
    <t xml:space="preserve">Rabatt %</t>
  </si>
  <si>
    <t xml:space="preserve">Nettopreis</t>
  </si>
  <si>
    <t xml:space="preserve">Bruttopreis</t>
  </si>
  <si>
    <t xml:space="preserve">Gewinn/Stk.</t>
  </si>
  <si>
    <t xml:space="preserve">Staffel 1 (Einzelpreis)</t>
  </si>
  <si>
    <t xml:space="preserve">0%</t>
  </si>
  <si>
    <t xml:space="preserve">Staffel 2</t>
  </si>
  <si>
    <t xml:space="preserve">Staffel 3</t>
  </si>
  <si>
    <t xml:space="preserve">⚠  Wichtig: Blaue Zellen sind Eingabefelder. Alle schwarzen/grünen Werte werden automatisch berechnet.  |  Formelquelle: P_netto = K_selbst / (1 – m_ziel)  |  © WHK Controlling</t>
  </si>
  <si>
    <t xml:space="preserve">PROFESSIONELLE PREISLISTE</t>
  </si>
  <si>
    <t xml:space="preserve">WHK Controlling  |  Gültig ab: 01.01.2025  |  Version: V2025-01  |  B2B-Preisliste (Netto)</t>
  </si>
  <si>
    <t xml:space="preserve">Unternehmen: [Ihr Firmenname GmbH]</t>
  </si>
  <si>
    <t xml:space="preserve">Gültigkeitszeitraum: 01.01.2025 – 31.12.2025</t>
  </si>
  <si>
    <t xml:space="preserve">MwSt.: 19% | Zahlungsziel: 30 Tage netto</t>
  </si>
  <si>
    <t xml:space="preserve">Nr.</t>
  </si>
  <si>
    <t xml:space="preserve">Produktbezeichnung</t>
  </si>
  <si>
    <t xml:space="preserve">Spezifikation / SKU</t>
  </si>
  <si>
    <t xml:space="preserve">Selbst-
kosten (€)</t>
  </si>
  <si>
    <t xml:space="preserve">Ziel-
marge %</t>
  </si>
  <si>
    <t xml:space="preserve">Netto-VK
Staffel 1</t>
  </si>
  <si>
    <t xml:space="preserve">Netto-VK
Staffel 2</t>
  </si>
  <si>
    <t xml:space="preserve">Netto-VK
Staffel 3</t>
  </si>
  <si>
    <t xml:space="preserve">Brutto-VK
(19% MwSt.)</t>
  </si>
  <si>
    <t xml:space="preserve">Gewinn/
Stk. (€)</t>
  </si>
  <si>
    <t xml:space="preserve">Max. Rabatt
(Walk-away)</t>
  </si>
  <si>
    <t xml:space="preserve">Deckungsbeitrag
(€)</t>
  </si>
  <si>
    <t xml:space="preserve">KATEGORIE A: STANDARDPRODUKTE</t>
  </si>
  <si>
    <t xml:space="preserve">A-001</t>
  </si>
  <si>
    <t xml:space="preserve">Grundprodukt Standard</t>
  </si>
  <si>
    <t xml:space="preserve">SKU-A001</t>
  </si>
  <si>
    <t xml:space="preserve">A-002</t>
  </si>
  <si>
    <t xml:space="preserve">Grundprodukt Premium</t>
  </si>
  <si>
    <t xml:space="preserve">SKU-A002</t>
  </si>
  <si>
    <t xml:space="preserve">A-003</t>
  </si>
  <si>
    <t xml:space="preserve">Grundprodukt XL</t>
  </si>
  <si>
    <t xml:space="preserve">SKU-A003</t>
  </si>
  <si>
    <t xml:space="preserve">A-004</t>
  </si>
  <si>
    <t xml:space="preserve">Zubehör Set komplett</t>
  </si>
  <si>
    <t xml:space="preserve">SKU-A004</t>
  </si>
  <si>
    <t xml:space="preserve">KATEGORIE B: SPEZIALPRODUKTE</t>
  </si>
  <si>
    <t xml:space="preserve">B-001</t>
  </si>
  <si>
    <t xml:space="preserve">Spezialausführung Alpha</t>
  </si>
  <si>
    <t xml:space="preserve">SKU-B001</t>
  </si>
  <si>
    <t xml:space="preserve">B-002</t>
  </si>
  <si>
    <t xml:space="preserve">Spezialausführung Beta</t>
  </si>
  <si>
    <t xml:space="preserve">SKU-B002</t>
  </si>
  <si>
    <t xml:space="preserve">B-003</t>
  </si>
  <si>
    <t xml:space="preserve">Spezialausführung Gamma</t>
  </si>
  <si>
    <t xml:space="preserve">SKU-B003</t>
  </si>
  <si>
    <t xml:space="preserve">KATEGORIE C: DIENSTLEISTUNGEN</t>
  </si>
  <si>
    <t xml:space="preserve">C-001</t>
  </si>
  <si>
    <t xml:space="preserve">Beratung (pro Stunde)</t>
  </si>
  <si>
    <t xml:space="preserve">SKU-C001</t>
  </si>
  <si>
    <t xml:space="preserve">C-002</t>
  </si>
  <si>
    <t xml:space="preserve">Installation &amp; Einrichtung</t>
  </si>
  <si>
    <t xml:space="preserve">SKU-C002</t>
  </si>
  <si>
    <t xml:space="preserve">C-003</t>
  </si>
  <si>
    <t xml:space="preserve">Wartungspaket jährlich</t>
  </si>
  <si>
    <t xml:space="preserve">SKU-C003</t>
  </si>
  <si>
    <t xml:space="preserve">C-004</t>
  </si>
  <si>
    <t xml:space="preserve">Schulung (Halbtag)</t>
  </si>
  <si>
    <t xml:space="preserve">SKU-C004</t>
  </si>
  <si>
    <t xml:space="preserve">LEGENDE:  🔵 Blaue Werte = Eingabefelder (Selbstkosten / Marge)  | ⚫ Schwarze Werte = Berechnete Felder  | 🟢 Grün = Nettopreis &amp; Gewinn  | 🟠 Orange = Walk-away-Preis (min. Nettopreis bei max. Rabatt)</t>
  </si>
  <si>
    <t xml:space="preserve">Gültig ab 01.01.2025  |  Änderungen vorbehalten  |  Alle Preise in EUR, zzgl. gesetzlicher MwSt. (19%)  |  Staffelpreise: ab 10 Stk. –5%, ab 50 Stk. –10%  |  Max. Rabatt: 15% (Walk-away)  |  © WHK Controlling</t>
  </si>
  <si>
    <t xml:space="preserve">PRICING-AUDIT – Quartalsweise Preislisten-Prüfung</t>
  </si>
  <si>
    <t xml:space="preserve">Best Practice Checkliste nach WHK Controlling | Überprüfen Sie jedes Quartal die folgenden Punkte</t>
  </si>
  <si>
    <t xml:space="preserve">#</t>
  </si>
  <si>
    <t xml:space="preserve">Prüfpunkt</t>
  </si>
  <si>
    <t xml:space="preserve">Verantwortlich</t>
  </si>
  <si>
    <t xml:space="preserve">Letzte Prüfung</t>
  </si>
  <si>
    <t xml:space="preserve">Nächste Prüfung</t>
  </si>
  <si>
    <t xml:space="preserve">Status</t>
  </si>
  <si>
    <t xml:space="preserve">Maßnahmen / Notizen</t>
  </si>
  <si>
    <t xml:space="preserve">Single Source of Truth: Liegt nur eine aktuelle Version der Preisliste vor?</t>
  </si>
  <si>
    <t xml:space="preserve">Controller</t>
  </si>
  <si>
    <t xml:space="preserve">01.01.2025</t>
  </si>
  <si>
    <t xml:space="preserve">01.04.2025</t>
  </si>
  <si>
    <t xml:space="preserve">✅ Erledigt</t>
  </si>
  <si>
    <t xml:space="preserve">Sind alle Materialkosten und Gemeinkosten aktualisiert?</t>
  </si>
  <si>
    <t xml:space="preserve">Einkauf / Controlling</t>
  </si>
  <si>
    <t xml:space="preserve">Werden alle Zielmargen (Spalte E Preisliste) noch erreicht?</t>
  </si>
  <si>
    <t xml:space="preserve">⏳ In Bearbeitung</t>
  </si>
  <si>
    <t xml:space="preserve">Sind die Preise im Marktvergleich noch wettbewerbsfähig?</t>
  </si>
  <si>
    <t xml:space="preserve">Vertrieb</t>
  </si>
  <si>
    <t xml:space="preserve">⚠ Offen</t>
  </si>
  <si>
    <t xml:space="preserve">Ist das Gültigkeitsdatum auf allen ausgehenden Preislisten aktuell?</t>
  </si>
  <si>
    <t xml:space="preserve">Vertrieb / Marketing</t>
  </si>
  <si>
    <t xml:space="preserve">Sind Mengenrabatte und Staffelgrenzen noch kalkulatorisch vertretbar?</t>
  </si>
  <si>
    <t xml:space="preserve">Wurden Walk-away-Preise (Max.-Rabatte) im Vertrieb kommuniziert?</t>
  </si>
  <si>
    <t xml:space="preserve">Vertriebsleitung</t>
  </si>
  <si>
    <t xml:space="preserve">Wurde die neue Preisliste korrekt benannt (z.B. Preisliste_B2B_V2025-01)?</t>
  </si>
  <si>
    <t xml:space="preserve">Enthalten alle ausgehenden Preislisten Verweis auf aktuelle AGBs?</t>
  </si>
  <si>
    <t xml:space="preserve">Rechtsabteilung</t>
  </si>
  <si>
    <t xml:space="preserve">Wurden Kunden über neue Preise mind. 4 Wochen vorab informiert?</t>
  </si>
  <si>
    <t xml:space="preserve">Gilt noch der korrekte gesetzliche MwSt.-Satz?</t>
  </si>
  <si>
    <t xml:space="preserve">Buchhaltung</t>
  </si>
  <si>
    <t xml:space="preserve">Sind alle Preise aus dieser Liste in das ERP-System eingepflegt?</t>
  </si>
  <si>
    <t xml:space="preserve">IT / Controller</t>
  </si>
  <si>
    <t xml:space="preserve">Fortschritt gesamt:</t>
  </si>
  <si>
    <t xml:space="preserve">KALKULATIONS-ÜBERSICHT &amp; CONTROLLING-DASHBOARD</t>
  </si>
  <si>
    <t xml:space="preserve">Automatische Auswertung aus Preisliste – Werte aus 'Preisliste'-Sheet</t>
  </si>
  <si>
    <t xml:space="preserve">KEY PERFORMANCE INDICATORS – PREISKALKULATION</t>
  </si>
  <si>
    <t xml:space="preserve">KPI</t>
  </si>
  <si>
    <t xml:space="preserve">Wert</t>
  </si>
  <si>
    <t xml:space="preserve">Ziel</t>
  </si>
  <si>
    <t xml:space="preserve">⌀ Zielmarge (alle Produkte)</t>
  </si>
  <si>
    <t xml:space="preserve">Durchschnitt aller Zielmargen in der Preisliste</t>
  </si>
  <si>
    <t xml:space="preserve">0.3</t>
  </si>
  <si>
    <t xml:space="preserve">→ Preisliste</t>
  </si>
  <si>
    <t xml:space="preserve">⌀ Nettopreis Staffel 1</t>
  </si>
  <si>
    <t xml:space="preserve">Durchschnitt Nettoverkaufspreise Staffel 1</t>
  </si>
  <si>
    <t xml:space="preserve">–</t>
  </si>
  <si>
    <t xml:space="preserve">⌀ Gewinn pro Stück</t>
  </si>
  <si>
    <t xml:space="preserve">Durchschnitt Gewinn/Stk. über alle Produkte</t>
  </si>
  <si>
    <t xml:space="preserve">Anzahl Produkte</t>
  </si>
  <si>
    <t xml:space="preserve">Gesamtanzahl der kalkulierten Artikel</t>
  </si>
  <si>
    <t xml:space="preserve">MwSt.-Satz (aktuell)</t>
  </si>
  <si>
    <t xml:space="preserve">Aus Margen-Rechner gezogen</t>
  </si>
  <si>
    <t xml:space="preserve">0.19</t>
  </si>
  <si>
    <t xml:space="preserve">WICHTIGE FORMELN &amp; ERKLÄRUNGEN</t>
  </si>
  <si>
    <t xml:space="preserve">Begriff</t>
  </si>
  <si>
    <t xml:space="preserve">Formel</t>
  </si>
  <si>
    <t xml:space="preserve">Erläuterung</t>
  </si>
  <si>
    <t xml:space="preserve">Kategorie</t>
  </si>
  <si>
    <t xml:space="preserve">Nettoverkaufspreis</t>
  </si>
  <si>
    <t xml:space="preserve">P_netto = K_selbst / (1 – m_ziel)</t>
  </si>
  <si>
    <t xml:space="preserve">Kernsatz retrograde Kalkulation. Marge bezieht sich auf VK, nicht auf Kosten.</t>
  </si>
  <si>
    <t xml:space="preserve">Cost-Plus-Pricing</t>
  </si>
  <si>
    <t xml:space="preserve">P_brutto = P_netto × (1 + MwSt.)</t>
  </si>
  <si>
    <t xml:space="preserve">Gesetzlich vorgeschrieben im B2C-Bereich. Im B2B steht Nettopreis im Fokus.</t>
  </si>
  <si>
    <t xml:space="preserve">B2C Pflicht</t>
  </si>
  <si>
    <t xml:space="preserve">Walk-away-Preis</t>
  </si>
  <si>
    <t xml:space="preserve">P_walk = P_netto × (1 – Max.-Rabatt)</t>
  </si>
  <si>
    <t xml:space="preserve">Unterste Preisgrenze für Verhandlungen. Darunter negativer Deckungsbeitrag.</t>
  </si>
  <si>
    <t xml:space="preserve">DB-Sicherung</t>
  </si>
  <si>
    <t xml:space="preserve">Staffelpreis</t>
  </si>
  <si>
    <t xml:space="preserve">P_staffel_n = P_netto × (1 – Rabatt_n)</t>
  </si>
  <si>
    <t xml:space="preserve">Mengenrabatt auf den Listenpreis. In Staffeln 2 und 3 definiert.</t>
  </si>
  <si>
    <t xml:space="preserve">Mengenrabatt</t>
  </si>
  <si>
    <t xml:space="preserve">Markup vs. Marge</t>
  </si>
  <si>
    <t xml:space="preserve">Markup = Gewinn / K_selbst  |  Marge = Gewinn / P_netto</t>
  </si>
  <si>
    <t xml:space="preserve">Achtung: Markup ≠ Marge! 25% Markup = nur 20% Marge. Nicht verwechseln!</t>
  </si>
  <si>
    <t xml:space="preserve">Häufiger Fehler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</si>
</sst>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€&quot;"/>
    <numFmt numFmtId="166" formatCode="0.0%"/>
    <numFmt numFmtId="167" formatCode="#,##0"/>
    <numFmt numFmtId="168" formatCode="#,##0.00"/>
  </numFmts>
  <fonts count="2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BDD7E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2E75B6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9"/>
      <color rgb="FF2F549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8"/>
      <color rgb="FFBDD7E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BDD7EE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8"/>
      <color rgb="FF595959"/>
      <name val="Arial"/>
      <family val="0"/>
      <charset val="1"/>
    </font>
    <font>
      <b val="true"/>
      <sz val="11"/>
      <color rgb="FF2E75B6"/>
      <name val="Arial"/>
      <family val="0"/>
      <charset val="1"/>
    </font>
    <font>
      <sz val="9"/>
      <color rgb="FF008000"/>
      <name val="Arial"/>
      <family val="0"/>
      <charset val="1"/>
    </font>
    <font>
      <sz val="9"/>
      <color rgb="FF2E75B6"/>
      <name val="Courier New"/>
      <family val="0"/>
      <charset val="1"/>
    </font>
    <font>
      <b val="true"/>
      <sz val="8"/>
      <color rgb="FFFFFFFF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F5496"/>
        <bgColor rgb="FF2E75B6"/>
      </patternFill>
    </fill>
    <fill>
      <patternFill patternType="solid">
        <fgColor rgb="FFF2F2F2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F2F2F2"/>
      </patternFill>
    </fill>
    <fill>
      <patternFill patternType="solid">
        <fgColor rgb="FFFCE4D6"/>
        <bgColor rgb="FFFFF2CC"/>
      </patternFill>
    </fill>
    <fill>
      <patternFill patternType="solid">
        <fgColor rgb="FF2E75B6"/>
        <bgColor rgb="FF2F5496"/>
      </patternFill>
    </fill>
    <fill>
      <patternFill patternType="solid">
        <fgColor rgb="FFBDD7EE"/>
        <bgColor rgb="FFCCCCCC"/>
      </patternFill>
    </fill>
    <fill>
      <patternFill patternType="solid">
        <fgColor rgb="FFFFF2CC"/>
        <bgColor rgb="FFFCE4D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medium">
        <color rgb="FF2F5496"/>
      </left>
      <right style="medium">
        <color rgb="FF2F5496"/>
      </right>
      <top style="medium">
        <color rgb="FF2F5496"/>
      </top>
      <bottom style="medium">
        <color rgb="FF2F549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8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1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8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9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11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8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5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9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F54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20"/>
    <col collapsed="false" customWidth="true" hidden="false" outlineLevel="0" max="4" min="4" style="0" width="28"/>
    <col collapsed="false" customWidth="true" hidden="false" outlineLevel="0" max="5" min="5" style="0" width="20"/>
    <col collapsed="false" customWidth="true" hidden="false" outlineLevel="0" max="6" min="6" style="0" width="14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24" hidden="false" customHeight="true" outlineLevel="0" collapsed="false">
      <c r="A4" s="3" t="s">
        <v>2</v>
      </c>
      <c r="B4" s="3"/>
      <c r="C4" s="3"/>
      <c r="D4" s="3"/>
      <c r="E4" s="3"/>
      <c r="F4" s="3"/>
    </row>
    <row r="5" customFormat="false" ht="18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</row>
    <row r="6" customFormat="false" ht="18.75" hidden="false" customHeight="true" outlineLevel="0" collapsed="false">
      <c r="A6" s="5" t="s">
        <v>7</v>
      </c>
      <c r="B6" s="6" t="n">
        <v>80</v>
      </c>
      <c r="C6" s="7" t="s">
        <v>8</v>
      </c>
      <c r="D6" s="8" t="s">
        <v>9</v>
      </c>
    </row>
    <row r="7" customFormat="false" ht="18.75" hidden="false" customHeight="true" outlineLevel="0" collapsed="false">
      <c r="A7" s="5" t="s">
        <v>10</v>
      </c>
      <c r="B7" s="9" t="n">
        <v>0.2</v>
      </c>
      <c r="C7" s="7" t="s">
        <v>11</v>
      </c>
      <c r="D7" s="8" t="s">
        <v>12</v>
      </c>
    </row>
    <row r="8" customFormat="false" ht="18.75" hidden="false" customHeight="true" outlineLevel="0" collapsed="false">
      <c r="A8" s="5" t="s">
        <v>13</v>
      </c>
      <c r="B8" s="10" t="n">
        <v>0.19</v>
      </c>
      <c r="C8" s="7" t="s">
        <v>11</v>
      </c>
      <c r="D8" s="8" t="s">
        <v>14</v>
      </c>
    </row>
    <row r="9" customFormat="false" ht="18.75" hidden="false" customHeight="true" outlineLevel="0" collapsed="false">
      <c r="A9" s="5" t="s">
        <v>15</v>
      </c>
      <c r="B9" s="11" t="n">
        <v>1</v>
      </c>
      <c r="C9" s="7" t="s">
        <v>16</v>
      </c>
      <c r="D9" s="8" t="s">
        <v>17</v>
      </c>
    </row>
    <row r="10" customFormat="false" ht="18.75" hidden="false" customHeight="true" outlineLevel="0" collapsed="false">
      <c r="A10" s="5" t="s">
        <v>18</v>
      </c>
      <c r="B10" s="11" t="n">
        <v>10</v>
      </c>
      <c r="C10" s="7" t="s">
        <v>16</v>
      </c>
      <c r="D10" s="8" t="s">
        <v>19</v>
      </c>
    </row>
    <row r="11" customFormat="false" ht="18.75" hidden="false" customHeight="true" outlineLevel="0" collapsed="false">
      <c r="A11" s="5" t="s">
        <v>20</v>
      </c>
      <c r="B11" s="11" t="n">
        <v>50</v>
      </c>
      <c r="C11" s="7" t="s">
        <v>16</v>
      </c>
      <c r="D11" s="8" t="s">
        <v>21</v>
      </c>
    </row>
    <row r="12" customFormat="false" ht="18.75" hidden="false" customHeight="true" outlineLevel="0" collapsed="false">
      <c r="A12" s="5" t="s">
        <v>22</v>
      </c>
      <c r="B12" s="10" t="n">
        <v>0.05</v>
      </c>
      <c r="C12" s="7" t="s">
        <v>11</v>
      </c>
      <c r="D12" s="8" t="s">
        <v>23</v>
      </c>
    </row>
    <row r="13" customFormat="false" ht="18.75" hidden="false" customHeight="true" outlineLevel="0" collapsed="false">
      <c r="A13" s="5" t="s">
        <v>24</v>
      </c>
      <c r="B13" s="10" t="n">
        <v>0.1</v>
      </c>
      <c r="C13" s="7" t="s">
        <v>11</v>
      </c>
      <c r="D13" s="8" t="s">
        <v>25</v>
      </c>
    </row>
    <row r="14" customFormat="false" ht="18.75" hidden="false" customHeight="true" outlineLevel="0" collapsed="false">
      <c r="A14" s="5" t="s">
        <v>26</v>
      </c>
      <c r="B14" s="10" t="n">
        <v>0.15</v>
      </c>
      <c r="C14" s="7" t="s">
        <v>11</v>
      </c>
      <c r="D14" s="8" t="s">
        <v>27</v>
      </c>
    </row>
    <row r="15" customFormat="false" ht="18.75" hidden="false" customHeight="true" outlineLevel="0" collapsed="false">
      <c r="A15" s="5" t="s">
        <v>28</v>
      </c>
      <c r="B15" s="10" t="n">
        <v>0.02</v>
      </c>
      <c r="C15" s="7" t="s">
        <v>11</v>
      </c>
      <c r="D15" s="8" t="s">
        <v>29</v>
      </c>
    </row>
    <row r="17" customFormat="false" ht="24" hidden="false" customHeight="true" outlineLevel="0" collapsed="false">
      <c r="A17" s="3" t="s">
        <v>30</v>
      </c>
      <c r="B17" s="3"/>
      <c r="C17" s="3"/>
      <c r="D17" s="3"/>
      <c r="E17" s="3"/>
      <c r="F17" s="3"/>
    </row>
    <row r="18" customFormat="false" ht="15" hidden="false" customHeight="false" outlineLevel="0" collapsed="false">
      <c r="A18" s="4" t="s">
        <v>31</v>
      </c>
      <c r="B18" s="4" t="s">
        <v>32</v>
      </c>
      <c r="C18" s="4" t="s">
        <v>33</v>
      </c>
      <c r="D18" s="4" t="s">
        <v>34</v>
      </c>
    </row>
    <row r="19" customFormat="false" ht="18.75" hidden="false" customHeight="true" outlineLevel="0" collapsed="false">
      <c r="A19" s="12" t="s">
        <v>35</v>
      </c>
      <c r="B19" s="13" t="n">
        <f aca="false">B6/(1-B7)</f>
        <v>100</v>
      </c>
      <c r="C19" s="14" t="n">
        <f aca="false">B6/(1-B7)</f>
        <v>100</v>
      </c>
      <c r="D19" s="8" t="s">
        <v>36</v>
      </c>
    </row>
    <row r="20" customFormat="false" ht="18.75" hidden="false" customHeight="true" outlineLevel="0" collapsed="false">
      <c r="A20" s="5" t="s">
        <v>37</v>
      </c>
      <c r="B20" s="15" t="n">
        <f aca="false">B19*(1+B8)</f>
        <v>119</v>
      </c>
      <c r="C20" s="14" t="n">
        <f aca="false">B19*(1+B8)</f>
        <v>119</v>
      </c>
      <c r="D20" s="16" t="s">
        <v>38</v>
      </c>
    </row>
    <row r="21" customFormat="false" ht="18.75" hidden="false" customHeight="true" outlineLevel="0" collapsed="false">
      <c r="A21" s="12" t="s">
        <v>39</v>
      </c>
      <c r="B21" s="13" t="n">
        <f aca="false">B19-B6</f>
        <v>20</v>
      </c>
      <c r="C21" s="14" t="n">
        <f aca="false">B19-B6</f>
        <v>20</v>
      </c>
      <c r="D21" s="8" t="s">
        <v>40</v>
      </c>
    </row>
    <row r="22" customFormat="false" ht="18.75" hidden="false" customHeight="true" outlineLevel="0" collapsed="false">
      <c r="A22" s="5" t="s">
        <v>41</v>
      </c>
      <c r="B22" s="17" t="n">
        <f aca="false">(B19-B6)/B19</f>
        <v>0.2</v>
      </c>
      <c r="C22" s="18" t="n">
        <f aca="false">(B19-B6)/B19</f>
        <v>0.2</v>
      </c>
      <c r="D22" s="16" t="s">
        <v>42</v>
      </c>
    </row>
    <row r="23" customFormat="false" ht="18.75" hidden="false" customHeight="true" outlineLevel="0" collapsed="false">
      <c r="A23" s="12" t="s">
        <v>43</v>
      </c>
      <c r="B23" s="19" t="n">
        <f aca="false">(B19-B6)/B6</f>
        <v>0.25</v>
      </c>
      <c r="C23" s="18" t="n">
        <f aca="false">(B19-B6)/B6</f>
        <v>0.25</v>
      </c>
      <c r="D23" s="8" t="s">
        <v>44</v>
      </c>
    </row>
    <row r="24" customFormat="false" ht="18.75" hidden="false" customHeight="true" outlineLevel="0" collapsed="false">
      <c r="A24" s="5" t="s">
        <v>45</v>
      </c>
      <c r="B24" s="15" t="n">
        <f aca="false">B20-B19</f>
        <v>19</v>
      </c>
      <c r="C24" s="14" t="n">
        <f aca="false">B20-B19</f>
        <v>19</v>
      </c>
      <c r="D24" s="16" t="s">
        <v>46</v>
      </c>
    </row>
    <row r="25" customFormat="false" ht="18.75" hidden="false" customHeight="true" outlineLevel="0" collapsed="false">
      <c r="A25" s="12" t="s">
        <v>47</v>
      </c>
      <c r="B25" s="13" t="n">
        <f aca="false">B6/(1-B14)</f>
        <v>94.1176470588235</v>
      </c>
      <c r="C25" s="20" t="n">
        <f aca="false">B6/(1-B14)</f>
        <v>94.1176470588235</v>
      </c>
      <c r="D25" s="8" t="s">
        <v>48</v>
      </c>
    </row>
    <row r="26" customFormat="false" ht="18.75" hidden="false" customHeight="true" outlineLevel="0" collapsed="false">
      <c r="A26" s="5" t="s">
        <v>49</v>
      </c>
      <c r="B26" s="15" t="n">
        <f aca="false">B19*(1-B15)</f>
        <v>98</v>
      </c>
      <c r="C26" s="14" t="n">
        <f aca="false">B19*(1-B15)</f>
        <v>98</v>
      </c>
      <c r="D26" s="16" t="s">
        <v>50</v>
      </c>
    </row>
    <row r="28" customFormat="false" ht="24" hidden="false" customHeight="true" outlineLevel="0" collapsed="false">
      <c r="A28" s="3" t="s">
        <v>51</v>
      </c>
      <c r="B28" s="3"/>
      <c r="C28" s="3"/>
      <c r="D28" s="3"/>
      <c r="E28" s="3"/>
      <c r="F28" s="3"/>
    </row>
    <row r="29" customFormat="false" ht="15" hidden="false" customHeight="false" outlineLevel="0" collapsed="false">
      <c r="A29" s="4" t="s">
        <v>52</v>
      </c>
      <c r="B29" s="4" t="s">
        <v>53</v>
      </c>
      <c r="C29" s="4" t="s">
        <v>54</v>
      </c>
      <c r="D29" s="4" t="s">
        <v>55</v>
      </c>
      <c r="E29" s="4" t="s">
        <v>56</v>
      </c>
      <c r="F29" s="4" t="s">
        <v>57</v>
      </c>
    </row>
    <row r="30" customFormat="false" ht="18.75" hidden="false" customHeight="true" outlineLevel="0" collapsed="false">
      <c r="A30" s="12" t="s">
        <v>58</v>
      </c>
      <c r="B30" s="21" t="n">
        <f aca="false">B9</f>
        <v>1</v>
      </c>
      <c r="C30" s="22" t="s">
        <v>59</v>
      </c>
      <c r="D30" s="23" t="n">
        <f aca="false">B19</f>
        <v>100</v>
      </c>
      <c r="E30" s="24" t="n">
        <f aca="false">B19*(1+B8)</f>
        <v>119</v>
      </c>
      <c r="F30" s="24" t="n">
        <f aca="false">D30-B6</f>
        <v>20</v>
      </c>
    </row>
    <row r="31" customFormat="false" ht="18.75" hidden="false" customHeight="true" outlineLevel="0" collapsed="false">
      <c r="A31" s="5" t="s">
        <v>60</v>
      </c>
      <c r="B31" s="25" t="n">
        <f aca="false">B10</f>
        <v>10</v>
      </c>
      <c r="C31" s="26" t="n">
        <f aca="false">B12</f>
        <v>0.05</v>
      </c>
      <c r="D31" s="23" t="n">
        <f aca="false">B19*(1-B12)</f>
        <v>95</v>
      </c>
      <c r="E31" s="27" t="n">
        <f aca="false">D31*(1+B8)</f>
        <v>113.05</v>
      </c>
      <c r="F31" s="27" t="n">
        <f aca="false">D31-B6</f>
        <v>15</v>
      </c>
    </row>
    <row r="32" customFormat="false" ht="18.75" hidden="false" customHeight="true" outlineLevel="0" collapsed="false">
      <c r="A32" s="12" t="s">
        <v>61</v>
      </c>
      <c r="B32" s="21" t="n">
        <f aca="false">B11</f>
        <v>50</v>
      </c>
      <c r="C32" s="22" t="n">
        <f aca="false">B13</f>
        <v>0.1</v>
      </c>
      <c r="D32" s="23" t="n">
        <f aca="false">B19*(1-B13)</f>
        <v>90</v>
      </c>
      <c r="E32" s="24" t="n">
        <f aca="false">D32*(1+B8)</f>
        <v>107.1</v>
      </c>
      <c r="F32" s="28" t="n">
        <f aca="false">D32-B6</f>
        <v>10</v>
      </c>
    </row>
    <row r="34" customFormat="false" ht="15.75" hidden="false" customHeight="true" outlineLevel="0" collapsed="false">
      <c r="A34" s="29" t="s">
        <v>62</v>
      </c>
      <c r="B34" s="29"/>
      <c r="C34" s="29"/>
      <c r="D34" s="29"/>
      <c r="E34" s="29"/>
      <c r="F34" s="29"/>
    </row>
  </sheetData>
  <mergeCells count="6">
    <mergeCell ref="A1:F1"/>
    <mergeCell ref="A2:F2"/>
    <mergeCell ref="A4:F4"/>
    <mergeCell ref="A17:F17"/>
    <mergeCell ref="A28:F28"/>
    <mergeCell ref="A34:F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8"/>
    <col collapsed="false" customWidth="true" hidden="false" outlineLevel="0" max="3" min="3" style="0" width="22"/>
    <col collapsed="false" customWidth="true" hidden="false" outlineLevel="0" max="4" min="4" style="0" width="12"/>
    <col collapsed="false" customWidth="true" hidden="false" outlineLevel="0" max="6" min="5" style="0" width="13"/>
    <col collapsed="false" customWidth="true" hidden="false" outlineLevel="0" max="7" min="7" style="0" width="12"/>
    <col collapsed="false" customWidth="true" hidden="false" outlineLevel="0" max="9" min="8" style="0" width="13"/>
    <col collapsed="false" customWidth="true" hidden="false" outlineLevel="0" max="11" min="10" style="0" width="14"/>
    <col collapsed="false" customWidth="true" hidden="false" outlineLevel="0" max="12" min="12" style="0" width="16"/>
  </cols>
  <sheetData>
    <row r="1" customFormat="false" ht="39.75" hidden="false" customHeight="true" outlineLevel="0" collapsed="false">
      <c r="A1" s="30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customFormat="false" ht="18" hidden="false" customHeight="true" outlineLevel="0" collapsed="false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8" hidden="false" customHeight="true" outlineLevel="0" collapsed="false">
      <c r="A3" s="31" t="s">
        <v>65</v>
      </c>
      <c r="B3" s="31"/>
      <c r="C3" s="31"/>
      <c r="D3" s="31"/>
      <c r="E3" s="31" t="s">
        <v>66</v>
      </c>
      <c r="F3" s="31"/>
      <c r="G3" s="31"/>
      <c r="H3" s="31"/>
      <c r="I3" s="31" t="s">
        <v>67</v>
      </c>
      <c r="J3" s="31"/>
      <c r="K3" s="31"/>
      <c r="L3" s="31"/>
    </row>
    <row r="4" customFormat="false" ht="36" hidden="false" customHeight="true" outlineLevel="0" collapsed="false">
      <c r="A4" s="32" t="s">
        <v>68</v>
      </c>
      <c r="B4" s="32" t="s">
        <v>69</v>
      </c>
      <c r="C4" s="32" t="s">
        <v>70</v>
      </c>
      <c r="D4" s="32" t="s">
        <v>71</v>
      </c>
      <c r="E4" s="32" t="s">
        <v>72</v>
      </c>
      <c r="F4" s="32" t="s">
        <v>73</v>
      </c>
      <c r="G4" s="32" t="s">
        <v>74</v>
      </c>
      <c r="H4" s="32" t="s">
        <v>75</v>
      </c>
      <c r="I4" s="32" t="s">
        <v>76</v>
      </c>
      <c r="J4" s="32" t="s">
        <v>77</v>
      </c>
      <c r="K4" s="32" t="s">
        <v>78</v>
      </c>
      <c r="L4" s="32" t="s">
        <v>79</v>
      </c>
    </row>
    <row r="5" customFormat="false" ht="18.75" hidden="false" customHeight="true" outlineLevel="0" collapsed="false">
      <c r="A5" s="33" t="s">
        <v>80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customFormat="false" ht="18.75" hidden="false" customHeight="true" outlineLevel="0" collapsed="false">
      <c r="A6" s="34" t="s">
        <v>81</v>
      </c>
      <c r="B6" s="34" t="s">
        <v>82</v>
      </c>
      <c r="C6" s="35" t="s">
        <v>83</v>
      </c>
      <c r="D6" s="36" t="n">
        <v>45</v>
      </c>
      <c r="E6" s="37" t="n">
        <v>0.25</v>
      </c>
      <c r="F6" s="38" t="n">
        <f aca="false">D6/(1-E6)</f>
        <v>60</v>
      </c>
      <c r="G6" s="39" t="n">
        <f aca="false">F6*(1-0.05)</f>
        <v>57</v>
      </c>
      <c r="H6" s="39" t="n">
        <f aca="false">F6*(1-0.1)</f>
        <v>54</v>
      </c>
      <c r="I6" s="39" t="n">
        <f aca="false">F6*(1+0.19)</f>
        <v>71.4</v>
      </c>
      <c r="J6" s="40" t="n">
        <f aca="false">F6-D6</f>
        <v>15</v>
      </c>
      <c r="K6" s="41" t="n">
        <f aca="false">F6*(1-0.15)</f>
        <v>51</v>
      </c>
      <c r="L6" s="42" t="n">
        <f aca="false">J6</f>
        <v>15</v>
      </c>
    </row>
    <row r="7" customFormat="false" ht="18.75" hidden="false" customHeight="true" outlineLevel="0" collapsed="false">
      <c r="A7" s="12" t="s">
        <v>84</v>
      </c>
      <c r="B7" s="12" t="s">
        <v>85</v>
      </c>
      <c r="C7" s="43" t="s">
        <v>86</v>
      </c>
      <c r="D7" s="44" t="n">
        <v>68</v>
      </c>
      <c r="E7" s="45" t="n">
        <v>0.3</v>
      </c>
      <c r="F7" s="38" t="n">
        <f aca="false">D7/(1-E7)</f>
        <v>97.1428571428572</v>
      </c>
      <c r="G7" s="46" t="n">
        <f aca="false">F7*(1-0.05)</f>
        <v>92.2857142857143</v>
      </c>
      <c r="H7" s="46" t="n">
        <f aca="false">F7*(1-0.1)</f>
        <v>87.4285714285714</v>
      </c>
      <c r="I7" s="46" t="n">
        <f aca="false">F7*(1+0.19)</f>
        <v>115.6</v>
      </c>
      <c r="J7" s="40" t="n">
        <f aca="false">F7-D7</f>
        <v>29.1428571428572</v>
      </c>
      <c r="K7" s="41" t="n">
        <f aca="false">F7*(1-0.15)</f>
        <v>82.5714285714286</v>
      </c>
      <c r="L7" s="47" t="n">
        <f aca="false">J7</f>
        <v>29.1428571428572</v>
      </c>
    </row>
    <row r="8" customFormat="false" ht="18.75" hidden="false" customHeight="true" outlineLevel="0" collapsed="false">
      <c r="A8" s="34" t="s">
        <v>87</v>
      </c>
      <c r="B8" s="34" t="s">
        <v>88</v>
      </c>
      <c r="C8" s="35" t="s">
        <v>89</v>
      </c>
      <c r="D8" s="36" t="n">
        <v>92</v>
      </c>
      <c r="E8" s="37" t="n">
        <v>0.28</v>
      </c>
      <c r="F8" s="38" t="n">
        <f aca="false">D8/(1-E8)</f>
        <v>127.777777777778</v>
      </c>
      <c r="G8" s="39" t="n">
        <f aca="false">F8*(1-0.05)</f>
        <v>121.388888888889</v>
      </c>
      <c r="H8" s="39" t="n">
        <f aca="false">F8*(1-0.1)</f>
        <v>115</v>
      </c>
      <c r="I8" s="39" t="n">
        <f aca="false">F8*(1+0.19)</f>
        <v>152.055555555556</v>
      </c>
      <c r="J8" s="40" t="n">
        <f aca="false">F8-D8</f>
        <v>35.7777777777778</v>
      </c>
      <c r="K8" s="41" t="n">
        <f aca="false">F8*(1-0.15)</f>
        <v>108.611111111111</v>
      </c>
      <c r="L8" s="42" t="n">
        <f aca="false">J8</f>
        <v>35.7777777777778</v>
      </c>
    </row>
    <row r="9" customFormat="false" ht="18.75" hidden="false" customHeight="true" outlineLevel="0" collapsed="false">
      <c r="A9" s="12" t="s">
        <v>90</v>
      </c>
      <c r="B9" s="12" t="s">
        <v>91</v>
      </c>
      <c r="C9" s="43" t="s">
        <v>92</v>
      </c>
      <c r="D9" s="44" t="n">
        <v>22.5</v>
      </c>
      <c r="E9" s="45" t="n">
        <v>0.35</v>
      </c>
      <c r="F9" s="38" t="n">
        <f aca="false">D9/(1-E9)</f>
        <v>34.6153846153846</v>
      </c>
      <c r="G9" s="46" t="n">
        <f aca="false">F9*(1-0.05)</f>
        <v>32.8846153846154</v>
      </c>
      <c r="H9" s="46" t="n">
        <f aca="false">F9*(1-0.1)</f>
        <v>31.1538461538462</v>
      </c>
      <c r="I9" s="46" t="n">
        <f aca="false">F9*(1+0.19)</f>
        <v>41.1923076923077</v>
      </c>
      <c r="J9" s="40" t="n">
        <f aca="false">F9-D9</f>
        <v>12.1153846153846</v>
      </c>
      <c r="K9" s="41" t="n">
        <f aca="false">F9*(1-0.15)</f>
        <v>29.4230769230769</v>
      </c>
      <c r="L9" s="47" t="n">
        <f aca="false">J9</f>
        <v>12.1153846153846</v>
      </c>
    </row>
    <row r="10" customFormat="false" ht="18.75" hidden="false" customHeight="true" outlineLevel="0" collapsed="false">
      <c r="A10" s="33" t="s">
        <v>93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customFormat="false" ht="18.75" hidden="false" customHeight="true" outlineLevel="0" collapsed="false">
      <c r="A11" s="12" t="s">
        <v>94</v>
      </c>
      <c r="B11" s="12" t="s">
        <v>95</v>
      </c>
      <c r="C11" s="43" t="s">
        <v>96</v>
      </c>
      <c r="D11" s="44" t="n">
        <v>115</v>
      </c>
      <c r="E11" s="45" t="n">
        <v>0.32</v>
      </c>
      <c r="F11" s="38" t="n">
        <f aca="false">D11/(1-E11)</f>
        <v>169.117647058824</v>
      </c>
      <c r="G11" s="46" t="n">
        <f aca="false">F11*(1-0.05)</f>
        <v>160.661764705882</v>
      </c>
      <c r="H11" s="46" t="n">
        <f aca="false">F11*(1-0.1)</f>
        <v>152.205882352941</v>
      </c>
      <c r="I11" s="46" t="n">
        <f aca="false">F11*(1+0.19)</f>
        <v>201.25</v>
      </c>
      <c r="J11" s="40" t="n">
        <f aca="false">F11-D11</f>
        <v>54.1176470588235</v>
      </c>
      <c r="K11" s="41" t="n">
        <f aca="false">F11*(1-0.15)</f>
        <v>143.75</v>
      </c>
      <c r="L11" s="47" t="n">
        <f aca="false">J11</f>
        <v>54.1176470588235</v>
      </c>
    </row>
    <row r="12" customFormat="false" ht="18.75" hidden="false" customHeight="true" outlineLevel="0" collapsed="false">
      <c r="A12" s="34" t="s">
        <v>97</v>
      </c>
      <c r="B12" s="34" t="s">
        <v>98</v>
      </c>
      <c r="C12" s="35" t="s">
        <v>99</v>
      </c>
      <c r="D12" s="36" t="n">
        <v>185</v>
      </c>
      <c r="E12" s="37" t="n">
        <v>0.35</v>
      </c>
      <c r="F12" s="38" t="n">
        <f aca="false">D12/(1-E12)</f>
        <v>284.615384615385</v>
      </c>
      <c r="G12" s="39" t="n">
        <f aca="false">F12*(1-0.05)</f>
        <v>270.384615384615</v>
      </c>
      <c r="H12" s="39" t="n">
        <f aca="false">F12*(1-0.1)</f>
        <v>256.153846153846</v>
      </c>
      <c r="I12" s="39" t="n">
        <f aca="false">F12*(1+0.19)</f>
        <v>338.692307692308</v>
      </c>
      <c r="J12" s="40" t="n">
        <f aca="false">F12-D12</f>
        <v>99.6153846153846</v>
      </c>
      <c r="K12" s="41" t="n">
        <f aca="false">F12*(1-0.15)</f>
        <v>241.923076923077</v>
      </c>
      <c r="L12" s="42" t="n">
        <f aca="false">J12</f>
        <v>99.6153846153846</v>
      </c>
    </row>
    <row r="13" customFormat="false" ht="18.75" hidden="false" customHeight="true" outlineLevel="0" collapsed="false">
      <c r="A13" s="12" t="s">
        <v>100</v>
      </c>
      <c r="B13" s="12" t="s">
        <v>101</v>
      </c>
      <c r="C13" s="43" t="s">
        <v>102</v>
      </c>
      <c r="D13" s="44" t="n">
        <v>250</v>
      </c>
      <c r="E13" s="45" t="n">
        <v>0.3</v>
      </c>
      <c r="F13" s="38" t="n">
        <f aca="false">D13/(1-E13)</f>
        <v>357.142857142857</v>
      </c>
      <c r="G13" s="46" t="n">
        <f aca="false">F13*(1-0.05)</f>
        <v>339.285714285714</v>
      </c>
      <c r="H13" s="46" t="n">
        <f aca="false">F13*(1-0.1)</f>
        <v>321.428571428571</v>
      </c>
      <c r="I13" s="46" t="n">
        <f aca="false">F13*(1+0.19)</f>
        <v>425</v>
      </c>
      <c r="J13" s="40" t="n">
        <f aca="false">F13-D13</f>
        <v>107.142857142857</v>
      </c>
      <c r="K13" s="41" t="n">
        <f aca="false">F13*(1-0.15)</f>
        <v>303.571428571429</v>
      </c>
      <c r="L13" s="47" t="n">
        <f aca="false">J13</f>
        <v>107.142857142857</v>
      </c>
    </row>
    <row r="14" customFormat="false" ht="18.75" hidden="false" customHeight="true" outlineLevel="0" collapsed="false">
      <c r="A14" s="33" t="s">
        <v>103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customFormat="false" ht="18.75" hidden="false" customHeight="true" outlineLevel="0" collapsed="false">
      <c r="A15" s="12" t="s">
        <v>104</v>
      </c>
      <c r="B15" s="12" t="s">
        <v>105</v>
      </c>
      <c r="C15" s="43" t="s">
        <v>106</v>
      </c>
      <c r="D15" s="44" t="n">
        <v>60</v>
      </c>
      <c r="E15" s="45" t="n">
        <v>0.4</v>
      </c>
      <c r="F15" s="38" t="n">
        <f aca="false">D15/(1-E15)</f>
        <v>100</v>
      </c>
      <c r="G15" s="46" t="n">
        <f aca="false">F15*(1-0.05)</f>
        <v>95</v>
      </c>
      <c r="H15" s="46" t="n">
        <f aca="false">F15*(1-0.1)</f>
        <v>90</v>
      </c>
      <c r="I15" s="46" t="n">
        <f aca="false">F15*(1+0.19)</f>
        <v>119</v>
      </c>
      <c r="J15" s="40" t="n">
        <f aca="false">F15-D15</f>
        <v>40</v>
      </c>
      <c r="K15" s="41" t="n">
        <f aca="false">F15*(1-0.15)</f>
        <v>85</v>
      </c>
      <c r="L15" s="47" t="n">
        <f aca="false">J15</f>
        <v>40</v>
      </c>
    </row>
    <row r="16" customFormat="false" ht="18.75" hidden="false" customHeight="true" outlineLevel="0" collapsed="false">
      <c r="A16" s="34" t="s">
        <v>107</v>
      </c>
      <c r="B16" s="34" t="s">
        <v>108</v>
      </c>
      <c r="C16" s="35" t="s">
        <v>109</v>
      </c>
      <c r="D16" s="36" t="n">
        <v>120</v>
      </c>
      <c r="E16" s="37" t="n">
        <v>0.38</v>
      </c>
      <c r="F16" s="38" t="n">
        <f aca="false">D16/(1-E16)</f>
        <v>193.548387096774</v>
      </c>
      <c r="G16" s="39" t="n">
        <f aca="false">F16*(1-0.05)</f>
        <v>183.870967741936</v>
      </c>
      <c r="H16" s="39" t="n">
        <f aca="false">F16*(1-0.1)</f>
        <v>174.193548387097</v>
      </c>
      <c r="I16" s="39" t="n">
        <f aca="false">F16*(1+0.19)</f>
        <v>230.322580645161</v>
      </c>
      <c r="J16" s="40" t="n">
        <f aca="false">F16-D16</f>
        <v>73.5483870967742</v>
      </c>
      <c r="K16" s="41" t="n">
        <f aca="false">F16*(1-0.15)</f>
        <v>164.516129032258</v>
      </c>
      <c r="L16" s="42" t="n">
        <f aca="false">J16</f>
        <v>73.5483870967742</v>
      </c>
    </row>
    <row r="17" customFormat="false" ht="18.75" hidden="false" customHeight="true" outlineLevel="0" collapsed="false">
      <c r="A17" s="12" t="s">
        <v>110</v>
      </c>
      <c r="B17" s="12" t="s">
        <v>111</v>
      </c>
      <c r="C17" s="43" t="s">
        <v>112</v>
      </c>
      <c r="D17" s="44" t="n">
        <v>200</v>
      </c>
      <c r="E17" s="45" t="n">
        <v>0.42</v>
      </c>
      <c r="F17" s="38" t="n">
        <f aca="false">D17/(1-E17)</f>
        <v>344.827586206897</v>
      </c>
      <c r="G17" s="46" t="n">
        <f aca="false">F17*(1-0.05)</f>
        <v>327.586206896552</v>
      </c>
      <c r="H17" s="46" t="n">
        <f aca="false">F17*(1-0.1)</f>
        <v>310.344827586207</v>
      </c>
      <c r="I17" s="46" t="n">
        <f aca="false">F17*(1+0.19)</f>
        <v>410.344827586207</v>
      </c>
      <c r="J17" s="40" t="n">
        <f aca="false">F17-D17</f>
        <v>144.827586206897</v>
      </c>
      <c r="K17" s="41" t="n">
        <f aca="false">F17*(1-0.15)</f>
        <v>293.103448275862</v>
      </c>
      <c r="L17" s="47" t="n">
        <f aca="false">J17</f>
        <v>144.827586206897</v>
      </c>
    </row>
    <row r="18" customFormat="false" ht="18.75" hidden="false" customHeight="true" outlineLevel="0" collapsed="false">
      <c r="A18" s="34" t="s">
        <v>113</v>
      </c>
      <c r="B18" s="34" t="s">
        <v>114</v>
      </c>
      <c r="C18" s="35" t="s">
        <v>115</v>
      </c>
      <c r="D18" s="36" t="n">
        <v>350</v>
      </c>
      <c r="E18" s="37" t="n">
        <v>0.35</v>
      </c>
      <c r="F18" s="38" t="n">
        <f aca="false">D18/(1-E18)</f>
        <v>538.461538461539</v>
      </c>
      <c r="G18" s="39" t="n">
        <f aca="false">F18*(1-0.05)</f>
        <v>511.538461538462</v>
      </c>
      <c r="H18" s="39" t="n">
        <f aca="false">F18*(1-0.1)</f>
        <v>484.615384615385</v>
      </c>
      <c r="I18" s="39" t="n">
        <f aca="false">F18*(1+0.19)</f>
        <v>640.769230769231</v>
      </c>
      <c r="J18" s="40" t="n">
        <f aca="false">F18-D18</f>
        <v>188.461538461538</v>
      </c>
      <c r="K18" s="41" t="n">
        <f aca="false">F18*(1-0.15)</f>
        <v>457.692307692308</v>
      </c>
      <c r="L18" s="42" t="n">
        <f aca="false">J18</f>
        <v>188.461538461538</v>
      </c>
    </row>
    <row r="21" customFormat="false" ht="15.75" hidden="false" customHeight="true" outlineLevel="0" collapsed="false">
      <c r="A21" s="48" t="s">
        <v>116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</row>
    <row r="22" customFormat="false" ht="15.75" hidden="false" customHeight="true" outlineLevel="0" collapsed="false">
      <c r="A22" s="49" t="s">
        <v>117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</sheetData>
  <mergeCells count="10">
    <mergeCell ref="A1:L1"/>
    <mergeCell ref="A2:L2"/>
    <mergeCell ref="A3:D3"/>
    <mergeCell ref="E3:H3"/>
    <mergeCell ref="I3:L3"/>
    <mergeCell ref="A5:L5"/>
    <mergeCell ref="A10:L10"/>
    <mergeCell ref="A14:L14"/>
    <mergeCell ref="A21:L21"/>
    <mergeCell ref="A22:L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6" min="5" style="0" width="20"/>
    <col collapsed="false" customWidth="true" hidden="false" outlineLevel="0" max="7" min="7" style="0" width="18"/>
  </cols>
  <sheetData>
    <row r="1" customFormat="false" ht="31.5" hidden="false" customHeight="true" outlineLevel="0" collapsed="false">
      <c r="A1" s="50" t="s">
        <v>118</v>
      </c>
      <c r="B1" s="50"/>
      <c r="C1" s="50"/>
      <c r="D1" s="50"/>
      <c r="E1" s="50"/>
      <c r="F1" s="50"/>
      <c r="G1" s="50"/>
    </row>
    <row r="2" customFormat="false" ht="15.75" hidden="false" customHeight="true" outlineLevel="0" collapsed="false">
      <c r="A2" s="51" t="s">
        <v>119</v>
      </c>
      <c r="B2" s="51"/>
      <c r="C2" s="51"/>
      <c r="D2" s="51"/>
      <c r="E2" s="51"/>
      <c r="F2" s="51"/>
      <c r="G2" s="51"/>
    </row>
    <row r="4" customFormat="false" ht="19.5" hidden="false" customHeight="true" outlineLevel="0" collapsed="false">
      <c r="A4" s="4" t="s">
        <v>120</v>
      </c>
      <c r="B4" s="4" t="s">
        <v>121</v>
      </c>
      <c r="C4" s="4" t="s">
        <v>122</v>
      </c>
      <c r="D4" s="4" t="s">
        <v>123</v>
      </c>
      <c r="E4" s="4" t="s">
        <v>124</v>
      </c>
      <c r="F4" s="4" t="s">
        <v>125</v>
      </c>
      <c r="G4" s="4" t="s">
        <v>126</v>
      </c>
    </row>
    <row r="5" customFormat="false" ht="21.75" hidden="false" customHeight="true" outlineLevel="0" collapsed="false">
      <c r="A5" s="5" t="n">
        <v>1</v>
      </c>
      <c r="B5" s="7" t="s">
        <v>127</v>
      </c>
      <c r="C5" s="7" t="s">
        <v>128</v>
      </c>
      <c r="D5" s="7" t="s">
        <v>129</v>
      </c>
      <c r="E5" s="7" t="s">
        <v>130</v>
      </c>
      <c r="F5" s="52" t="s">
        <v>131</v>
      </c>
      <c r="G5" s="53"/>
    </row>
    <row r="6" customFormat="false" ht="21.75" hidden="false" customHeight="true" outlineLevel="0" collapsed="false">
      <c r="A6" s="12" t="n">
        <v>2</v>
      </c>
      <c r="B6" s="53" t="s">
        <v>132</v>
      </c>
      <c r="C6" s="53" t="s">
        <v>133</v>
      </c>
      <c r="D6" s="53" t="s">
        <v>129</v>
      </c>
      <c r="E6" s="53" t="s">
        <v>130</v>
      </c>
      <c r="F6" s="52" t="s">
        <v>131</v>
      </c>
      <c r="G6" s="53"/>
    </row>
    <row r="7" customFormat="false" ht="21.75" hidden="false" customHeight="true" outlineLevel="0" collapsed="false">
      <c r="A7" s="5" t="n">
        <v>3</v>
      </c>
      <c r="B7" s="7" t="s">
        <v>134</v>
      </c>
      <c r="C7" s="7" t="s">
        <v>128</v>
      </c>
      <c r="D7" s="7" t="s">
        <v>129</v>
      </c>
      <c r="E7" s="7" t="s">
        <v>130</v>
      </c>
      <c r="F7" s="54" t="s">
        <v>135</v>
      </c>
      <c r="G7" s="53"/>
    </row>
    <row r="8" customFormat="false" ht="21.75" hidden="false" customHeight="true" outlineLevel="0" collapsed="false">
      <c r="A8" s="12" t="n">
        <v>4</v>
      </c>
      <c r="B8" s="53" t="s">
        <v>136</v>
      </c>
      <c r="C8" s="53" t="s">
        <v>137</v>
      </c>
      <c r="D8" s="53" t="s">
        <v>129</v>
      </c>
      <c r="E8" s="53" t="s">
        <v>130</v>
      </c>
      <c r="F8" s="55" t="s">
        <v>138</v>
      </c>
      <c r="G8" s="53"/>
    </row>
    <row r="9" customFormat="false" ht="21.75" hidden="false" customHeight="true" outlineLevel="0" collapsed="false">
      <c r="A9" s="5" t="n">
        <v>5</v>
      </c>
      <c r="B9" s="7" t="s">
        <v>139</v>
      </c>
      <c r="C9" s="7" t="s">
        <v>140</v>
      </c>
      <c r="D9" s="7" t="s">
        <v>129</v>
      </c>
      <c r="E9" s="7" t="s">
        <v>130</v>
      </c>
      <c r="F9" s="52" t="s">
        <v>131</v>
      </c>
      <c r="G9" s="53"/>
    </row>
    <row r="10" customFormat="false" ht="21.75" hidden="false" customHeight="true" outlineLevel="0" collapsed="false">
      <c r="A10" s="12" t="n">
        <v>6</v>
      </c>
      <c r="B10" s="53" t="s">
        <v>141</v>
      </c>
      <c r="C10" s="53" t="s">
        <v>128</v>
      </c>
      <c r="D10" s="53" t="s">
        <v>129</v>
      </c>
      <c r="E10" s="53" t="s">
        <v>130</v>
      </c>
      <c r="F10" s="52" t="s">
        <v>131</v>
      </c>
      <c r="G10" s="53"/>
    </row>
    <row r="11" customFormat="false" ht="21.75" hidden="false" customHeight="true" outlineLevel="0" collapsed="false">
      <c r="A11" s="5" t="n">
        <v>7</v>
      </c>
      <c r="B11" s="7" t="s">
        <v>142</v>
      </c>
      <c r="C11" s="7" t="s">
        <v>143</v>
      </c>
      <c r="D11" s="7" t="s">
        <v>129</v>
      </c>
      <c r="E11" s="7" t="s">
        <v>130</v>
      </c>
      <c r="F11" s="54" t="s">
        <v>135</v>
      </c>
      <c r="G11" s="53"/>
    </row>
    <row r="12" customFormat="false" ht="21.75" hidden="false" customHeight="true" outlineLevel="0" collapsed="false">
      <c r="A12" s="12" t="n">
        <v>8</v>
      </c>
      <c r="B12" s="53" t="s">
        <v>144</v>
      </c>
      <c r="C12" s="53" t="s">
        <v>128</v>
      </c>
      <c r="D12" s="53" t="s">
        <v>129</v>
      </c>
      <c r="E12" s="53" t="s">
        <v>130</v>
      </c>
      <c r="F12" s="52" t="s">
        <v>131</v>
      </c>
      <c r="G12" s="53"/>
    </row>
    <row r="13" customFormat="false" ht="21.75" hidden="false" customHeight="true" outlineLevel="0" collapsed="false">
      <c r="A13" s="5" t="n">
        <v>9</v>
      </c>
      <c r="B13" s="7" t="s">
        <v>145</v>
      </c>
      <c r="C13" s="7" t="s">
        <v>146</v>
      </c>
      <c r="D13" s="7" t="s">
        <v>129</v>
      </c>
      <c r="E13" s="7" t="s">
        <v>130</v>
      </c>
      <c r="F13" s="52" t="s">
        <v>131</v>
      </c>
      <c r="G13" s="53"/>
    </row>
    <row r="14" customFormat="false" ht="21.75" hidden="false" customHeight="true" outlineLevel="0" collapsed="false">
      <c r="A14" s="12" t="n">
        <v>10</v>
      </c>
      <c r="B14" s="53" t="s">
        <v>147</v>
      </c>
      <c r="C14" s="53" t="s">
        <v>137</v>
      </c>
      <c r="D14" s="53" t="s">
        <v>129</v>
      </c>
      <c r="E14" s="53" t="s">
        <v>130</v>
      </c>
      <c r="F14" s="55" t="s">
        <v>138</v>
      </c>
      <c r="G14" s="53"/>
    </row>
    <row r="15" customFormat="false" ht="21.75" hidden="false" customHeight="true" outlineLevel="0" collapsed="false">
      <c r="A15" s="5" t="n">
        <v>11</v>
      </c>
      <c r="B15" s="7" t="s">
        <v>148</v>
      </c>
      <c r="C15" s="7" t="s">
        <v>149</v>
      </c>
      <c r="D15" s="7" t="s">
        <v>129</v>
      </c>
      <c r="E15" s="7" t="s">
        <v>130</v>
      </c>
      <c r="F15" s="52" t="s">
        <v>131</v>
      </c>
      <c r="G15" s="53"/>
    </row>
    <row r="16" customFormat="false" ht="21.75" hidden="false" customHeight="true" outlineLevel="0" collapsed="false">
      <c r="A16" s="12" t="n">
        <v>12</v>
      </c>
      <c r="B16" s="53" t="s">
        <v>150</v>
      </c>
      <c r="C16" s="53" t="s">
        <v>151</v>
      </c>
      <c r="D16" s="53" t="s">
        <v>129</v>
      </c>
      <c r="E16" s="53" t="s">
        <v>130</v>
      </c>
      <c r="F16" s="55" t="s">
        <v>138</v>
      </c>
      <c r="G16" s="53"/>
    </row>
    <row r="18" customFormat="false" ht="19.5" hidden="false" customHeight="true" outlineLevel="0" collapsed="false">
      <c r="A18" s="56" t="s">
        <v>152</v>
      </c>
      <c r="B18" s="56"/>
      <c r="C18" s="56"/>
      <c r="D18" s="56"/>
      <c r="E18" s="56"/>
      <c r="F18" s="57" t="str">
        <f aca="false">COUNTIF(F5:F17,"✅ Erledigt")&amp;" von 12 erledigt"</f>
        <v>7 von 12 erledigt</v>
      </c>
    </row>
  </sheetData>
  <mergeCells count="3">
    <mergeCell ref="A1:G1"/>
    <mergeCell ref="A2:G2"/>
    <mergeCell ref="A18:E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4" min="2" style="0" width="22"/>
    <col collapsed="false" customWidth="true" hidden="false" outlineLevel="0" max="5" min="5" style="0" width="18"/>
  </cols>
  <sheetData>
    <row r="1" customFormat="false" ht="31.5" hidden="false" customHeight="true" outlineLevel="0" collapsed="false">
      <c r="A1" s="50" t="s">
        <v>153</v>
      </c>
      <c r="B1" s="50"/>
      <c r="C1" s="50"/>
      <c r="D1" s="50"/>
      <c r="E1" s="50"/>
    </row>
    <row r="2" customFormat="false" ht="15.75" hidden="false" customHeight="true" outlineLevel="0" collapsed="false">
      <c r="A2" s="51" t="s">
        <v>154</v>
      </c>
      <c r="B2" s="51"/>
      <c r="C2" s="51"/>
      <c r="D2" s="51"/>
      <c r="E2" s="51"/>
    </row>
    <row r="4" customFormat="false" ht="21.75" hidden="false" customHeight="true" outlineLevel="0" collapsed="false">
      <c r="A4" s="58" t="s">
        <v>155</v>
      </c>
      <c r="B4" s="58"/>
      <c r="C4" s="58"/>
      <c r="D4" s="58"/>
      <c r="E4" s="58"/>
    </row>
    <row r="5" customFormat="false" ht="15" hidden="false" customHeight="false" outlineLevel="0" collapsed="false">
      <c r="A5" s="4" t="s">
        <v>156</v>
      </c>
      <c r="B5" s="4" t="s">
        <v>6</v>
      </c>
      <c r="C5" s="4" t="s">
        <v>157</v>
      </c>
      <c r="D5" s="4" t="s">
        <v>158</v>
      </c>
      <c r="E5" s="4" t="s">
        <v>125</v>
      </c>
    </row>
    <row r="6" customFormat="false" ht="21.75" hidden="false" customHeight="true" outlineLevel="0" collapsed="false">
      <c r="A6" s="12" t="s">
        <v>159</v>
      </c>
      <c r="B6" s="59" t="s">
        <v>160</v>
      </c>
      <c r="C6" s="60" t="n">
        <f aca="false">AVERAGE(Preisliste!E6,Preisliste!E7,Preisliste!E8,Preisliste!E9,Preisliste!E11,Preisliste!E12,Preisliste!E13,Preisliste!E15,Preisliste!E16,Preisliste!E17,Preisliste!E18)</f>
        <v>0.336363636363636</v>
      </c>
      <c r="D6" s="61" t="s">
        <v>161</v>
      </c>
      <c r="E6" s="62" t="s">
        <v>162</v>
      </c>
    </row>
    <row r="7" customFormat="false" ht="21.75" hidden="false" customHeight="true" outlineLevel="0" collapsed="false">
      <c r="A7" s="5" t="s">
        <v>163</v>
      </c>
      <c r="B7" s="63" t="s">
        <v>164</v>
      </c>
      <c r="C7" s="64" t="n">
        <f aca="false">AVERAGE(Preisliste!F6,Preisliste!F7,Preisliste!F8,Preisliste!F9,Preisliste!F11,Preisliste!F12,Preisliste!F13,Preisliste!F15,Preisliste!F16,Preisliste!F17,Preisliste!F18)</f>
        <v>209.749947283481</v>
      </c>
      <c r="D7" s="7" t="s">
        <v>165</v>
      </c>
      <c r="E7" s="65" t="s">
        <v>162</v>
      </c>
    </row>
    <row r="8" customFormat="false" ht="21.75" hidden="false" customHeight="true" outlineLevel="0" collapsed="false">
      <c r="A8" s="12" t="s">
        <v>166</v>
      </c>
      <c r="B8" s="59" t="s">
        <v>167</v>
      </c>
      <c r="C8" s="64" t="n">
        <f aca="false">AVERAGE(Preisliste!J6,Preisliste!J7,Preisliste!J8,Preisliste!J9,Preisliste!J11,Preisliste!J12,Preisliste!J13,Preisliste!J15,Preisliste!J16,Preisliste!J17,Preisliste!J18)</f>
        <v>72.7044927380267</v>
      </c>
      <c r="D8" s="53" t="s">
        <v>165</v>
      </c>
      <c r="E8" s="62" t="s">
        <v>162</v>
      </c>
    </row>
    <row r="9" customFormat="false" ht="21.75" hidden="false" customHeight="true" outlineLevel="0" collapsed="false">
      <c r="A9" s="5" t="s">
        <v>168</v>
      </c>
      <c r="B9" s="63" t="s">
        <v>169</v>
      </c>
      <c r="C9" s="66" t="n">
        <f aca="false">COUNTA(Preisliste!B6:B18)-COUNTIF(Preisliste!A6:A18,"KAT*")</f>
        <v>9</v>
      </c>
      <c r="D9" s="7" t="s">
        <v>165</v>
      </c>
      <c r="E9" s="65" t="s">
        <v>162</v>
      </c>
    </row>
    <row r="10" customFormat="false" ht="21.75" hidden="false" customHeight="true" outlineLevel="0" collapsed="false">
      <c r="A10" s="12" t="s">
        <v>170</v>
      </c>
      <c r="B10" s="59" t="s">
        <v>171</v>
      </c>
      <c r="C10" s="60" t="n">
        <f aca="false">'Margen-Rechner'!B8</f>
        <v>0.19</v>
      </c>
      <c r="D10" s="61" t="s">
        <v>172</v>
      </c>
      <c r="E10" s="62" t="s">
        <v>162</v>
      </c>
    </row>
    <row r="13" customFormat="false" ht="21.75" hidden="false" customHeight="true" outlineLevel="0" collapsed="false">
      <c r="A13" s="58" t="s">
        <v>173</v>
      </c>
      <c r="B13" s="58"/>
      <c r="C13" s="58"/>
      <c r="D13" s="58"/>
      <c r="E13" s="58"/>
    </row>
    <row r="14" customFormat="false" ht="15" hidden="false" customHeight="false" outlineLevel="0" collapsed="false">
      <c r="A14" s="4" t="s">
        <v>174</v>
      </c>
      <c r="B14" s="4" t="s">
        <v>175</v>
      </c>
      <c r="C14" s="4" t="s">
        <v>176</v>
      </c>
      <c r="D14" s="4" t="s">
        <v>177</v>
      </c>
    </row>
    <row r="15" customFormat="false" ht="30" hidden="false" customHeight="true" outlineLevel="0" collapsed="false">
      <c r="A15" s="5" t="s">
        <v>178</v>
      </c>
      <c r="B15" s="67" t="s">
        <v>179</v>
      </c>
      <c r="C15" s="63" t="s">
        <v>180</v>
      </c>
      <c r="D15" s="68" t="s">
        <v>181</v>
      </c>
    </row>
    <row r="16" customFormat="false" ht="30" hidden="false" customHeight="true" outlineLevel="0" collapsed="false">
      <c r="A16" s="12" t="s">
        <v>56</v>
      </c>
      <c r="B16" s="69" t="s">
        <v>182</v>
      </c>
      <c r="C16" s="59" t="s">
        <v>183</v>
      </c>
      <c r="D16" s="68" t="s">
        <v>184</v>
      </c>
    </row>
    <row r="17" customFormat="false" ht="30" hidden="false" customHeight="true" outlineLevel="0" collapsed="false">
      <c r="A17" s="5" t="s">
        <v>185</v>
      </c>
      <c r="B17" s="67" t="s">
        <v>186</v>
      </c>
      <c r="C17" s="63" t="s">
        <v>187</v>
      </c>
      <c r="D17" s="68" t="s">
        <v>188</v>
      </c>
    </row>
    <row r="18" customFormat="false" ht="30" hidden="false" customHeight="true" outlineLevel="0" collapsed="false">
      <c r="A18" s="12" t="s">
        <v>189</v>
      </c>
      <c r="B18" s="69" t="s">
        <v>190</v>
      </c>
      <c r="C18" s="59" t="s">
        <v>191</v>
      </c>
      <c r="D18" s="68" t="s">
        <v>192</v>
      </c>
    </row>
    <row r="19" customFormat="false" ht="30" hidden="false" customHeight="true" outlineLevel="0" collapsed="false">
      <c r="A19" s="5" t="s">
        <v>193</v>
      </c>
      <c r="B19" s="67" t="s">
        <v>194</v>
      </c>
      <c r="C19" s="63" t="s">
        <v>195</v>
      </c>
      <c r="D19" s="70" t="s">
        <v>196</v>
      </c>
    </row>
  </sheetData>
  <mergeCells count="4">
    <mergeCell ref="A1:E1"/>
    <mergeCell ref="A2:E2"/>
    <mergeCell ref="A4:E4"/>
    <mergeCell ref="A13:E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2026-03-16T08:53:38Z</dcterms:created>
  <dc:creator>openpyxl</dc:creator>
  <dc:description/>
  <dc:language>en-US</dc:language>
  <cp:lastModifiedBy/>
  <dcterms:modified xsi:type="dcterms:W3CDTF">2026-03-16T08:53:38Z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