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ßnahmenplan" sheetId="1" state="visible" r:id="rId3"/>
    <sheet name="Anleitung &amp; Governance" sheetId="2" state="visible" r:id="rId4"/>
    <sheet name="Formatvergleich" sheetId="3" state="visible" r:id="rId5"/>
    <sheet name="FAQ &amp; Glossar" sheetId="4" state="visible" r:id="rId6"/>
  </sheets>
  <definedNames>
    <definedName function="false" hidden="false" localSheetId="0" name="_xlnm.Print_Titles" vbProcedure="false">Maßnahmenplan!$9:$9</definedName>
    <definedName function="false" hidden="true" localSheetId="0" name="_xlnm._FilterDatabase" vbProcedure="false">Maßnahmenplan!$A$9:$P$34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<sst xmlns="http://schemas.openxmlformats.org/spreadsheetml/2006/main" count="297" uniqueCount="267">
  <si>
    <t xml:space="preserve">MASSNAHMENPLAN – Soll-Ist-Controlling</t>
  </si>
  <si>
    <t xml:space="preserve">Projekt / Handlungsfeld:</t>
  </si>
  <si>
    <t xml:space="preserve">Qualitäts- und Prozessoffensive 2026</t>
  </si>
  <si>
    <t xml:space="preserve">Planverantwortung:</t>
  </si>
  <si>
    <t xml:space="preserve">Jan Weinland (Programmleitung)</t>
  </si>
  <si>
    <t xml:space="preserve">Übergeordnetes SMART-Ziel:</t>
  </si>
  <si>
    <t xml:space="preserve">Reklamationsquote bis 31.12.2027 von 4,1 % auf unter 2,0 % senken</t>
  </si>
  <si>
    <t xml:space="preserve">Review-Rhythmus:</t>
  </si>
  <si>
    <t xml:space="preserve">Monatlicher Steuerkreis, wöchentliches Kurz-Update der Owner</t>
  </si>
  <si>
    <t xml:space="preserve">KPI-ÜBERSICHT</t>
  </si>
  <si>
    <t xml:space="preserve">Anzahl Maßnahmen</t>
  </si>
  <si>
    <t xml:space="preserve">Erledigt</t>
  </si>
  <si>
    <t xml:space="preserve">In Bearbeitung</t>
  </si>
  <si>
    <t xml:space="preserve">Offen</t>
  </si>
  <si>
    <t xml:space="preserve">Überfällig</t>
  </si>
  <si>
    <t xml:space="preserve">Ø Fertigstellungsgrad</t>
  </si>
  <si>
    <t xml:space="preserve">Ø Soll-Fortschritt</t>
  </si>
  <si>
    <t xml:space="preserve">Budget geplant</t>
  </si>
  <si>
    <t xml:space="preserve">Ist-Kosten</t>
  </si>
  <si>
    <t xml:space="preserve">Kostenabweichung ΔK</t>
  </si>
  <si>
    <t xml:space="preserve">Abweichung ΔK in %</t>
  </si>
  <si>
    <t xml:space="preserve">Personentage geplant</t>
  </si>
  <si>
    <t xml:space="preserve">Stand (Systemdatum)</t>
  </si>
  <si>
    <t xml:space="preserve">automatisch berechnet</t>
  </si>
  <si>
    <t xml:space="preserve">MASSNAHMENTABELLE – 7 Kernelemente je Zeile (Was / Wer / Wann / Womit / Status / Fortschritt / Abweichung)</t>
  </si>
  <si>
    <t xml:space="preserve">Nr.</t>
  </si>
  <si>
    <t xml:space="preserve">Maßnahmenbeschreibung (konkret &amp; messbar)</t>
  </si>
  <si>
    <t xml:space="preserve">Verantwortlicher (Single Owner)</t>
  </si>
  <si>
    <t xml:space="preserve">Priorität</t>
  </si>
  <si>
    <t xml:space="preserve">Startdatum</t>
  </si>
  <si>
    <t xml:space="preserve">Deadline</t>
  </si>
  <si>
    <t xml:space="preserve">Meilenstein / Zwischenergebnis</t>
  </si>
  <si>
    <t xml:space="preserve">Budget geplant (€)</t>
  </si>
  <si>
    <t xml:space="preserve">Personentage (PT)</t>
  </si>
  <si>
    <t xml:space="preserve">Ist-Kosten (€)</t>
  </si>
  <si>
    <t xml:space="preserve">Status</t>
  </si>
  <si>
    <t xml:space="preserve">Fertig-stellungsgrad</t>
  </si>
  <si>
    <t xml:space="preserve">Soll-Fortschritt</t>
  </si>
  <si>
    <t xml:space="preserve">Soll-Ist-Abweichung</t>
  </si>
  <si>
    <t xml:space="preserve">Kostenabweichung ΔK (€)</t>
  </si>
  <si>
    <t xml:space="preserve">Ampel Soll-Ist</t>
  </si>
  <si>
    <t xml:space="preserve">Lieferantenbewertung überarbeiten und Top-10-Lieferanten neu auditieren</t>
  </si>
  <si>
    <t xml:space="preserve">M. Keller</t>
  </si>
  <si>
    <t xml:space="preserve">1 - Hoch</t>
  </si>
  <si>
    <t xml:space="preserve">Auditbericht durch Steuerkreis freigegeben</t>
  </si>
  <si>
    <t xml:space="preserve">Bestellprozess digitalisieren (elektronischer Freigabe-Workflow)</t>
  </si>
  <si>
    <t xml:space="preserve">S. Brandt</t>
  </si>
  <si>
    <t xml:space="preserve">Workflow produktiv in Testumgebung</t>
  </si>
  <si>
    <t xml:space="preserve">Schulungsprogramm Qualitätsstandards für Produktion aufsetzen</t>
  </si>
  <si>
    <t xml:space="preserve">A. Nowak</t>
  </si>
  <si>
    <t xml:space="preserve">2 - Mittel</t>
  </si>
  <si>
    <t xml:space="preserve">3 von 3 Schulungsblöcken durchgeführt</t>
  </si>
  <si>
    <t xml:space="preserve">Monatliches Reklamationsquoten-Reporting etablieren</t>
  </si>
  <si>
    <t xml:space="preserve">L. Fischer</t>
  </si>
  <si>
    <t xml:space="preserve">Erstes Monatsreporting versendet</t>
  </si>
  <si>
    <t xml:space="preserve">Lagerplatzoptimierung Zone B (Wegezeiten minus 20 %)</t>
  </si>
  <si>
    <t xml:space="preserve">T. Hoffmann</t>
  </si>
  <si>
    <t xml:space="preserve">3 - Niedrig</t>
  </si>
  <si>
    <t xml:space="preserve">Neues Layout vollständig umgesetzt</t>
  </si>
  <si>
    <t xml:space="preserve">Kundenfeedback-Schleife nach Projektabschluss verankern</t>
  </si>
  <si>
    <t xml:space="preserve">Feedbackbogen in allen Projekten im Einsatz</t>
  </si>
  <si>
    <t xml:space="preserve">Notfall- und Eskalationsplan aktualisieren und kommunizieren</t>
  </si>
  <si>
    <t xml:space="preserve">Plan freigegeben und geschult</t>
  </si>
  <si>
    <t xml:space="preserve">Wartungsintervalle Anlage 3 neu takten und im ERP hinterlegen</t>
  </si>
  <si>
    <t xml:space="preserve">Wartungsplan im ERP aktiv</t>
  </si>
  <si>
    <t xml:space="preserve">Σ</t>
  </si>
  <si>
    <t xml:space="preserve">Summe / Durchschnitt aller Maßnahmen</t>
  </si>
  <si>
    <t xml:space="preserve">AMPEL-LOGIK &amp; CONTROLLING-REGELN</t>
  </si>
  <si>
    <t xml:space="preserve">Im Plan</t>
  </si>
  <si>
    <t xml:space="preserve">Fertigstellungsgrad liegt höchstens 5 Prozentpunkte unter dem terminbasierten Soll-Fortschritt.</t>
  </si>
  <si>
    <t xml:space="preserve">Beobachten</t>
  </si>
  <si>
    <t xml:space="preserve">Rückstand zwischen 5 und 15 Prozentpunkten – Owner meldet Gegenmaßnahme im nächsten Jour fixe.</t>
  </si>
  <si>
    <t xml:space="preserve">Kritisch</t>
  </si>
  <si>
    <t xml:space="preserve">Rückstand über 15 Prozentpunkte – Eskalation in den Steuerkreis, Termin oder Scope neu verhandeln.</t>
  </si>
  <si>
    <t xml:space="preserve">Maßnahme abgeschlossen; Soll-Fortschritt wird automatisch auf 100 % gesetzt.</t>
  </si>
  <si>
    <t xml:space="preserve">Budgetregel</t>
  </si>
  <si>
    <t xml:space="preserve">Kostenabweichung ΔK über 10 % des Planbudgets erzwingt ein Management-Review vor Weiterarbeit.</t>
  </si>
  <si>
    <t xml:space="preserve">Kapazitätsregel</t>
  </si>
  <si>
    <t xml:space="preserve">Maximal 3 Maßnahmen mit Priorität 1 - Hoch je Verantwortlichem gleichzeitig.</t>
  </si>
  <si>
    <t xml:space="preserve">HINTERLEGTE FORMELN (Referenz)</t>
  </si>
  <si>
    <t xml:space="preserve">Kennzahl</t>
  </si>
  <si>
    <t xml:space="preserve">Definition</t>
  </si>
  <si>
    <t xml:space="preserve">Formel im Blatt</t>
  </si>
  <si>
    <t xml:space="preserve">F_gesamt = Summe(F_i) / n</t>
  </si>
  <si>
    <t xml:space="preserve">=IFERROR(AVERAGE(L10:L34),0)</t>
  </si>
  <si>
    <t xml:space="preserve">Zählt alle belegten ID-Zeilen</t>
  </si>
  <si>
    <t xml:space="preserve">=COUNTA(A10:A34)</t>
  </si>
  <si>
    <t xml:space="preserve">Status-Zählung</t>
  </si>
  <si>
    <t xml:space="preserve">Offen / In Bearbeitung / Erledigt</t>
  </si>
  <si>
    <t xml:space="preserve">=COUNTIF(K10:K34,"Offen")</t>
  </si>
  <si>
    <t xml:space="preserve">Budgetsumme</t>
  </si>
  <si>
    <t xml:space="preserve">Plan- und Ist-Kosten</t>
  </si>
  <si>
    <t xml:space="preserve">=SUM(H10:H34) bzw. =SUM(J10:J34)</t>
  </si>
  <si>
    <t xml:space="preserve">Kostenabweichung</t>
  </si>
  <si>
    <t xml:space="preserve">ΔK = K_Ist − K_Soll</t>
  </si>
  <si>
    <t xml:space="preserve">=J10-H10</t>
  </si>
  <si>
    <t xml:space="preserve">Zeitanteil zwischen Start und Deadline, gekappt auf 0–100 %</t>
  </si>
  <si>
    <t xml:space="preserve">=MEDIAN(0,(TODAY()-E10)/MAX(1,F10-E10),1)</t>
  </si>
  <si>
    <t xml:space="preserve">Überfällige Maßnahmen</t>
  </si>
  <si>
    <t xml:space="preserve">Deadline überschritten und nicht erledigt</t>
  </si>
  <si>
    <t xml:space="preserve">=SUMPRODUCT((F10:F34&lt;TODAY())*(K10:K34&lt;&gt;"Erledigt"))</t>
  </si>
  <si>
    <t xml:space="preserve">ANLEITUNG &amp; GOVERNANCE</t>
  </si>
  <si>
    <t xml:space="preserve">Fünf Umsetzungsphasen, verbindliche Controlling-Regeln und die häufigsten Fehler bei der Arbeit mit dem Maßnahmenplan.</t>
  </si>
  <si>
    <t xml:space="preserve">Schritt-für-Schritt-Anleitung in 5 Phasen</t>
  </si>
  <si>
    <t xml:space="preserve">Phase</t>
  </si>
  <si>
    <t xml:space="preserve">Bezeichnung</t>
  </si>
  <si>
    <t xml:space="preserve">Vorgehen</t>
  </si>
  <si>
    <t xml:space="preserve">Ergebnis / Artefakt</t>
  </si>
  <si>
    <t xml:space="preserve">Typischer Zeitbedarf</t>
  </si>
  <si>
    <t xml:space="preserve">Phase 1</t>
  </si>
  <si>
    <t xml:space="preserve">Baseline-Aufnahme</t>
  </si>
  <si>
    <t xml:space="preserve">Ist-Zustand messbar erfassen: Kennzahl, Messmethode, Datenquelle und Stichtag festhalten.</t>
  </si>
  <si>
    <t xml:space="preserve">Baseline-Wert je Zielkennzahl dokumentiert</t>
  </si>
  <si>
    <t xml:space="preserve">1–2 Wochen vor Planstart</t>
  </si>
  <si>
    <t xml:space="preserve">Phase 2</t>
  </si>
  <si>
    <t xml:space="preserve">Maßnahmen definieren</t>
  </si>
  <si>
    <t xml:space="preserve">Jede Maßnahme als konkrete Handlung formulieren (Verb + Objekt + Ergebnis), keine Zielwiederholungen.</t>
  </si>
  <si>
    <t xml:space="preserve">Maßnahmenliste mit Meilensteinen</t>
  </si>
  <si>
    <t xml:space="preserve">Workshop, 0,5 Tag</t>
  </si>
  <si>
    <t xml:space="preserve">Phase 3</t>
  </si>
  <si>
    <t xml:space="preserve">Verantwortung festlegen</t>
  </si>
  <si>
    <t xml:space="preserve">Genau eine namentlich benannte Person je Maßnahme; Teams werden im Meilenstein beschrieben, nicht in der Ownerspalte.</t>
  </si>
  <si>
    <t xml:space="preserve">Single Owner je Zeile bestätigt</t>
  </si>
  <si>
    <t xml:space="preserve">direkt im Anschluss</t>
  </si>
  <si>
    <t xml:space="preserve">Phase 4</t>
  </si>
  <si>
    <t xml:space="preserve">Ressourcen abgleichen</t>
  </si>
  <si>
    <t xml:space="preserve">Budget und Personentage gegen verfügbare Kapazität prüfen und mit Linienvorgesetzten freigeben.</t>
  </si>
  <si>
    <t xml:space="preserve">Freigegebenes Plan-Budget und PT-Gerüst</t>
  </si>
  <si>
    <t xml:space="preserve">1 Woche</t>
  </si>
  <si>
    <t xml:space="preserve">Phase 5</t>
  </si>
  <si>
    <t xml:space="preserve">Review-Takt verankern</t>
  </si>
  <si>
    <t xml:space="preserve">Termin, Teilnehmerkreis und Eskalationsweg fixieren; Fertigstellungsgrad und Ist-Kosten werden im Review gepflegt.</t>
  </si>
  <si>
    <t xml:space="preserve">Serientermin mit Agenda steht</t>
  </si>
  <si>
    <t xml:space="preserve">vor erstem Umsetzungstag</t>
  </si>
  <si>
    <t xml:space="preserve">Controlling-Governance und Regeln</t>
  </si>
  <si>
    <t xml:space="preserve">Regel</t>
  </si>
  <si>
    <t xml:space="preserve">Inhalt</t>
  </si>
  <si>
    <t xml:space="preserve">Wirkung</t>
  </si>
  <si>
    <t xml:space="preserve">Fokusregel</t>
  </si>
  <si>
    <t xml:space="preserve">Maximal 3 Maßnahmen der Priorität 1 - Hoch je Verantwortlichem gleichzeitig aktiv.</t>
  </si>
  <si>
    <t xml:space="preserve">Verhindert Überlast und Stillstand bei allen Themen zugleich.</t>
  </si>
  <si>
    <t xml:space="preserve">Kostenabweichung ΔK über 10 % des Planbudgets löst ein verpflichtendes Management-Review aus.</t>
  </si>
  <si>
    <t xml:space="preserve">Frühwarnung statt Nachkalkulation am Jahresende.</t>
  </si>
  <si>
    <t xml:space="preserve">Statusregel</t>
  </si>
  <si>
    <t xml:space="preserve">Nur die Werte Offen, In Bearbeitung, Erledigt oder Blockiert verwenden – keine Freitexte.</t>
  </si>
  <si>
    <t xml:space="preserve">Hält COUNTIF-Kennzahlen und Auswertungen stabil.</t>
  </si>
  <si>
    <t xml:space="preserve">Fortschrittsregel</t>
  </si>
  <si>
    <t xml:space="preserve">Fertigstellungsgrad in 25-Prozent-Schritten schätzen, 100 % erst nach abgenommenem Meilenstein.</t>
  </si>
  <si>
    <t xml:space="preserve">Reduziert das klassische Neunzig-Prozent-Syndrom.</t>
  </si>
  <si>
    <t xml:space="preserve">Datenregel</t>
  </si>
  <si>
    <t xml:space="preserve">Ist-Kosten mindestens monatlich aus der Buchhaltung nachziehen.</t>
  </si>
  <si>
    <t xml:space="preserve">Soll-Ist-Vergleich bleibt belastbar.</t>
  </si>
  <si>
    <t xml:space="preserve">Abschlussregel</t>
  </si>
  <si>
    <t xml:space="preserve">Erledigte Maßnahmen bleiben im Plan stehen und werden nicht gelöscht.</t>
  </si>
  <si>
    <t xml:space="preserve">Erhält die Nachvollziehbarkeit für Audits und Lessons Learned.</t>
  </si>
  <si>
    <t xml:space="preserve">Typische Stolperfallen und Gegenmaßnahmen</t>
  </si>
  <si>
    <t xml:space="preserve">Stolperfalle</t>
  </si>
  <si>
    <t xml:space="preserve">Symptom</t>
  </si>
  <si>
    <t xml:space="preserve">Gegenmaßnahme</t>
  </si>
  <si>
    <t xml:space="preserve">Scope Creep</t>
  </si>
  <si>
    <t xml:space="preserve">Maßnahmen wachsen still über den ursprünglichen Umfang hinaus.</t>
  </si>
  <si>
    <t xml:space="preserve">Meilenstein und Ergebnis schriftlich fixieren; Erweiterungen als neue Zeile mit eigener ID aufnehmen.</t>
  </si>
  <si>
    <t xml:space="preserve">Kapazität ohne Deckung</t>
  </si>
  <si>
    <t xml:space="preserve">Personentage werden geplant, ohne die Linienarbeit zu berücksichtigen.</t>
  </si>
  <si>
    <t xml:space="preserve">PT-Summe je Owner gegen Netto-Kapazität rechnen und durch Vorgesetzte freigeben lassen.</t>
  </si>
  <si>
    <t xml:space="preserve">Vage Statusangaben</t>
  </si>
  <si>
    <t xml:space="preserve">Einträge wie läuft oder fast fertig blockieren jede Auswertung.</t>
  </si>
  <si>
    <t xml:space="preserve">Statusliste erzwingen und Fertigstellungsgrad als Zahl pflegen.</t>
  </si>
  <si>
    <t xml:space="preserve">Geteilte Verantwortung</t>
  </si>
  <si>
    <t xml:space="preserve">Zwei Namen in der Ownerspalte führen zu Verantwortungsdiffusion.</t>
  </si>
  <si>
    <t xml:space="preserve">Einen Owner benennen, Beteiligte im Feld Meilenstein oder in einer Zusatzspalte führen.</t>
  </si>
  <si>
    <t xml:space="preserve">Toter Plan</t>
  </si>
  <si>
    <t xml:space="preserve">Die Datei wird nach dem Kickoff nicht mehr aktualisiert.</t>
  </si>
  <si>
    <t xml:space="preserve">Feste Review-Serie mit Pflichtfeldern Fertigstellungsgrad und Ist-Kosten je Termin.</t>
  </si>
  <si>
    <t xml:space="preserve">FORMATVERGLEICH</t>
  </si>
  <si>
    <t xml:space="preserve">Auswahlmatrix: Welches Format trägt den Maßnahmenplan bei welcher Größe und welchem Steuerungsbedarf?</t>
  </si>
  <si>
    <t xml:space="preserve">Formatauswahl nach Anwendungsfall</t>
  </si>
  <si>
    <t xml:space="preserve">Format</t>
  </si>
  <si>
    <t xml:space="preserve">Geeignet für</t>
  </si>
  <si>
    <t xml:space="preserve">Stärken</t>
  </si>
  <si>
    <t xml:space="preserve">Grenzen</t>
  </si>
  <si>
    <t xml:space="preserve">Typischer Einsatz</t>
  </si>
  <si>
    <t xml:space="preserve">Excel / Tabellenkalkulation</t>
  </si>
  <si>
    <t xml:space="preserve">5 bis 60 Maßnahmen, ein bis fünf Owner</t>
  </si>
  <si>
    <t xml:space="preserve">Automatische KPI-Berechnung, Filter, Soll-Ist-Vergleich, kostenlos vorhanden</t>
  </si>
  <si>
    <t xml:space="preserve">Kein Mehrbenutzer-Echtzeitbetrieb ohne Cloud-Ablage</t>
  </si>
  <si>
    <t xml:space="preserve">Operative Maßnahmenpläne mit Budget- und Fortschrittscontrolling</t>
  </si>
  <si>
    <t xml:space="preserve">Word / Textdokument</t>
  </si>
  <si>
    <t xml:space="preserve">Bis circa 15 Maßnahmen ohne Budgetlogik</t>
  </si>
  <si>
    <t xml:space="preserve">Gute Lesbarkeit, direkt in Protokolle und Berichte integrierbar</t>
  </si>
  <si>
    <t xml:space="preserve">Keine Formeln, keine Auswertung, manuelle Pflege</t>
  </si>
  <si>
    <t xml:space="preserve">Audit- und Protokollanhänge, Managementvorlagen</t>
  </si>
  <si>
    <t xml:space="preserve">Cloud-PM-Tool</t>
  </si>
  <si>
    <t xml:space="preserve">Ab circa 60 Maßnahmen oder mehr als fünf Owner</t>
  </si>
  <si>
    <t xml:space="preserve">Rechte, Benachrichtigungen, Historie, parallele Bearbeitung</t>
  </si>
  <si>
    <t xml:space="preserve">Lizenzkosten, Einführungsaufwand, Schulung nötig</t>
  </si>
  <si>
    <t xml:space="preserve">Programme mit mehreren Teilprojekten und laufendem Reporting</t>
  </si>
  <si>
    <t xml:space="preserve">Kombination Excel + Bericht</t>
  </si>
  <si>
    <t xml:space="preserve">Steuerkreise mit Berichtspflicht</t>
  </si>
  <si>
    <t xml:space="preserve">Rechnen in Excel, Kommentieren im Bericht</t>
  </si>
  <si>
    <t xml:space="preserve">Zwei Artefakte müssen synchron gehalten werden</t>
  </si>
  <si>
    <t xml:space="preserve">Monatliche Gremienberichte auf Basis derselben Datenbasis</t>
  </si>
  <si>
    <t xml:space="preserve">Kriterienvergleich im Detail</t>
  </si>
  <si>
    <t xml:space="preserve">Kriterium</t>
  </si>
  <si>
    <t xml:space="preserve">Excel</t>
  </si>
  <si>
    <t xml:space="preserve">Word</t>
  </si>
  <si>
    <t xml:space="preserve">Automatische Kennzahlen</t>
  </si>
  <si>
    <t xml:space="preserve">Ja, über SUM, COUNTIF und AVERAGE</t>
  </si>
  <si>
    <t xml:space="preserve">Nein</t>
  </si>
  <si>
    <t xml:space="preserve">Ja, meist als Dashboard</t>
  </si>
  <si>
    <t xml:space="preserve">Soll-Ist-Vergleich</t>
  </si>
  <si>
    <t xml:space="preserve">Ja, inklusive Ampellogik</t>
  </si>
  <si>
    <t xml:space="preserve">Nur manuell beschreibend</t>
  </si>
  <si>
    <t xml:space="preserve">Ja</t>
  </si>
  <si>
    <t xml:space="preserve">Mehrbenutzerbetrieb</t>
  </si>
  <si>
    <t xml:space="preserve">Eingeschränkt</t>
  </si>
  <si>
    <t xml:space="preserve">Einführungsaufwand</t>
  </si>
  <si>
    <t xml:space="preserve">Gering</t>
  </si>
  <si>
    <t xml:space="preserve">Sehr gering</t>
  </si>
  <si>
    <t xml:space="preserve">Mittel bis hoch</t>
  </si>
  <si>
    <t xml:space="preserve">Laufende Kosten</t>
  </si>
  <si>
    <t xml:space="preserve">Keine zusätzlichen</t>
  </si>
  <si>
    <t xml:space="preserve">Lizenz je Nutzer</t>
  </si>
  <si>
    <t xml:space="preserve">Revisionssicherheit</t>
  </si>
  <si>
    <t xml:space="preserve">Versionsablage nötig</t>
  </si>
  <si>
    <t xml:space="preserve">Integrierte Historie</t>
  </si>
  <si>
    <t xml:space="preserve">FAQ &amp; GLOSSAR</t>
  </si>
  <si>
    <t xml:space="preserve">Häufige Fragen zur Anwendung sowie die im Maßnahmenplan verwendeten Begriffe.</t>
  </si>
  <si>
    <t xml:space="preserve">Häufige Fragen</t>
  </si>
  <si>
    <t xml:space="preserve">Frage</t>
  </si>
  <si>
    <t xml:space="preserve">Antwort</t>
  </si>
  <si>
    <t xml:space="preserve">Worin unterscheidet sich ein Maßnahmenplan von einem Projektplan?</t>
  </si>
  <si>
    <t xml:space="preserve">Der Maßnahmenplan bündelt einzelne Handlungen zur Zielerreichung inklusive Verantwortung und Status. Der Projektplan strukturiert zusätzlich Phasen, Abhängigkeiten und Termine über ein Gesamtvorhaben.</t>
  </si>
  <si>
    <t xml:space="preserve">Wie oft sollte der Plan aktualisiert werden?</t>
  </si>
  <si>
    <t xml:space="preserve">Fertigstellungsgrad und Status wöchentlich durch die Owner, Ist-Kosten und Gesamtbewertung monatlich im Steuerkreis.</t>
  </si>
  <si>
    <t xml:space="preserve">Wie viele Maßnahmen sind sinnvoll?</t>
  </si>
  <si>
    <t xml:space="preserve">Pro Handlungsfeld bewähren sich 5 bis 15 Maßnahmen. Größere Listen sollten in Teilpläne mit eigenem Steuerkreis geschnitten werden.</t>
  </si>
  <si>
    <t xml:space="preserve">Wie werden bereichsübergreifende Maßnahmen geführt?</t>
  </si>
  <si>
    <t xml:space="preserve">Ein Owner trägt die Ergebnisverantwortung; beteiligte Bereiche werden im Meilenstein benannt und im Review eingeladen.</t>
  </si>
  <si>
    <t xml:space="preserve">Was passiert bei Budgetüberschreitung?</t>
  </si>
  <si>
    <t xml:space="preserve">Ab 10 Prozent Abweichung greift die Budgetregel: Management-Review mit Entscheidung über Nachfinanzierung, Scope-Kürzung oder Terminverschiebung.</t>
  </si>
  <si>
    <t xml:space="preserve">Wie wird der Fortschritt objektiviert?</t>
  </si>
  <si>
    <t xml:space="preserve">Über Meilensteine statt Gefühlswerte: Der Fertigstellungsgrad steigt erst, wenn ein definiertes Zwischenergebnis vorliegt.</t>
  </si>
  <si>
    <t xml:space="preserve">Glossar</t>
  </si>
  <si>
    <t xml:space="preserve">Begriff</t>
  </si>
  <si>
    <t xml:space="preserve">Beispiel aus der Vorlage</t>
  </si>
  <si>
    <t xml:space="preserve">Maßnahme</t>
  </si>
  <si>
    <t xml:space="preserve">Konkrete, abgrenzbare Handlung mit Ergebnis, Termin und Verantwortlichem.</t>
  </si>
  <si>
    <t xml:space="preserve">Bestellprozess digitalisieren</t>
  </si>
  <si>
    <t xml:space="preserve">SMART-Ziel</t>
  </si>
  <si>
    <t xml:space="preserve">Spezifisch, messbar, attraktiv, realistisch, terminiert formuliertes Oberziel.</t>
  </si>
  <si>
    <t xml:space="preserve">Reklamationsquote bis 31.12. unter 2,0 Prozent</t>
  </si>
  <si>
    <t xml:space="preserve">Single Owner</t>
  </si>
  <si>
    <t xml:space="preserve">Genau eine Person mit Ergebnisverantwortung für eine Maßnahme.</t>
  </si>
  <si>
    <t xml:space="preserve">Gegenüberstellung von geplantem und tatsächlichem Fortschritt bzw. Kosten.</t>
  </si>
  <si>
    <t xml:space="preserve">Fertigstellungsgrad gegen Soll-Fortschritt</t>
  </si>
  <si>
    <t xml:space="preserve">Fertigstellungsgrad</t>
  </si>
  <si>
    <t xml:space="preserve">Anteil der bereits erbrachten Leistung einer Maßnahme in Prozent.</t>
  </si>
  <si>
    <t xml:space="preserve">60 Prozent nach abgenommenem Testlauf</t>
  </si>
  <si>
    <t xml:space="preserve">Differenz aus Ist-Kosten und Plankosten einer Maßnahme.</t>
  </si>
  <si>
    <t xml:space="preserve">Ist 7.450 € gegen Plan 8.000 €</t>
  </si>
  <si>
    <t xml:space="preserve">Meilenstein</t>
  </si>
  <si>
    <t xml:space="preserve">Überprüfbares Zwischenergebnis mit Datum.</t>
  </si>
  <si>
    <t xml:space="preserve">Auditbericht freigegeben</t>
  </si>
  <si>
    <t xml:space="preserve">Eskalation</t>
  </si>
  <si>
    <t xml:space="preserve">Definierter Weg zur nächsthöheren Entscheidungsebene bei Abweichung.</t>
  </si>
  <si>
    <t xml:space="preserve">Steuerkreis bei Ampel Kritisch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</si>
</sst>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%"/>
    <numFmt numFmtId="167" formatCode="#,##0&quot; €&quot;"/>
    <numFmt numFmtId="168" formatCode="0.0%"/>
    <numFmt numFmtId="169" formatCode="#,##0.0"/>
    <numFmt numFmtId="170" formatCode="dd\.mm\.yyyy"/>
    <numFmt numFmtId="171" formatCode="\+0%;\-0%;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i val="true"/>
      <sz val="9"/>
      <color rgb="FF1F3864"/>
      <name val="Cambria"/>
      <family val="0"/>
      <charset val="1"/>
    </font>
    <font>
      <b val="true"/>
      <sz val="12"/>
      <color rgb="FF1F3864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name val="Cambria"/>
      <family val="0"/>
      <charset val="1"/>
    </font>
    <font>
      <b val="true"/>
      <sz val="11"/>
      <name val="Cambria"/>
      <family val="0"/>
      <charset val="1"/>
    </font>
    <font>
      <sz val="9"/>
      <name val="Consolas"/>
      <family val="0"/>
      <charset val="1"/>
    </font>
    <font>
      <b val="true"/>
      <sz val="14"/>
      <color rgb="FFFFFFFF"/>
      <name val="Cambria"/>
      <family val="0"/>
      <charset val="1"/>
    </font>
    <font>
      <i val="true"/>
      <sz val="10"/>
      <color rgb="FF1F3864"/>
      <name val="Cambria"/>
      <family val="0"/>
      <charset val="1"/>
    </font>
    <font>
      <b val="true"/>
      <sz val="10"/>
      <color rgb="FF1F3864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7F9FC"/>
      </patternFill>
    </fill>
    <fill>
      <patternFill patternType="solid">
        <fgColor rgb="FF2E5E9E"/>
        <bgColor rgb="FF666699"/>
      </patternFill>
    </fill>
    <fill>
      <patternFill patternType="solid">
        <fgColor rgb="FFDCE6F1"/>
        <bgColor rgb="FFD9D9D9"/>
      </patternFill>
    </fill>
    <fill>
      <patternFill patternType="solid">
        <fgColor rgb="FFFFFFFF"/>
        <bgColor rgb="FFF7F9FC"/>
      </patternFill>
    </fill>
    <fill>
      <patternFill patternType="solid">
        <fgColor rgb="FFF7F9F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4D6"/>
      </left>
      <right/>
      <top style="thin">
        <color rgb="FFB7C4D6"/>
      </top>
      <bottom style="thin">
        <color rgb="FFB7C4D6"/>
      </bottom>
      <diagonal/>
    </border>
    <border diagonalUp="false" diagonalDown="false">
      <left style="thin">
        <color rgb="FFB7C4D6"/>
      </left>
      <right style="thin">
        <color rgb="FFB7C4D6"/>
      </right>
      <top style="thin">
        <color rgb="FFB7C4D6"/>
      </top>
      <bottom style="thin">
        <color rgb="FFB7C4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7F9F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3F3F3F"/>
          <bgColor rgb="FF000000"/>
        </patternFill>
      </fill>
    </dxf>
    <dxf>
      <fill>
        <patternFill patternType="solid">
          <bgColor rgb="FF000000"/>
        </patternFill>
      </fill>
    </dxf>
    <dxf>
      <font>
        <b val="1"/>
        <color rgb="FF9C0006"/>
      </font>
      <fill>
        <patternFill>
          <bgColor rgb="FFF8CBAD"/>
        </patternFill>
      </fill>
    </dxf>
    <dxf>
      <font>
        <b val="1"/>
        <color rgb="FF9C6500"/>
      </font>
      <fill>
        <patternFill>
          <bgColor rgb="FFFFE699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3F3F3F"/>
      </font>
      <fill>
        <patternFill>
          <bgColor rgb="FFD9D9D9"/>
        </patternFill>
      </fill>
    </dxf>
    <dxf>
      <font>
        <b val="1"/>
        <color rgb="FF9C0006"/>
      </font>
    </dxf>
    <dxf>
      <font>
        <color rgb="FF0061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7C4D6"/>
      <rgbColor rgb="FF808080"/>
      <rgbColor rgb="FF9999FF"/>
      <rgbColor rgb="FF993366"/>
      <rgbColor rgb="FFF7F9FC"/>
      <rgbColor rgb="FFDCE6F1"/>
      <rgbColor rgb="FF660066"/>
      <rgbColor rgb="FFFF8080"/>
      <rgbColor rgb="FF2E5E9E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6"/>
    <col collapsed="false" customWidth="true" hidden="false" outlineLevel="0" max="3" min="3" style="1" width="18"/>
    <col collapsed="false" customWidth="true" hidden="false" outlineLevel="0" max="4" min="4" style="1" width="14"/>
    <col collapsed="false" customWidth="true" hidden="false" outlineLevel="0" max="6" min="5" style="1" width="13"/>
    <col collapsed="false" customWidth="true" hidden="false" outlineLevel="0" max="7" min="7" style="1" width="28"/>
    <col collapsed="false" customWidth="true" hidden="false" outlineLevel="0" max="8" min="8" style="1" width="15"/>
    <col collapsed="false" customWidth="true" hidden="false" outlineLevel="0" max="9" min="9" style="1" width="11"/>
    <col collapsed="false" customWidth="true" hidden="false" outlineLevel="0" max="10" min="10" style="1" width="14"/>
    <col collapsed="false" customWidth="true" hidden="false" outlineLevel="0" max="11" min="11" style="1" width="16"/>
    <col collapsed="false" customWidth="true" hidden="false" outlineLevel="0" max="14" min="12" style="1" width="13"/>
    <col collapsed="false" customWidth="true" hidden="false" outlineLevel="0" max="15" min="15" style="1" width="16"/>
    <col collapsed="false" customWidth="true" hidden="false" outlineLevel="0" max="16" min="16" style="1" width="14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9.5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3" t="s">
        <v>3</v>
      </c>
      <c r="J2" s="4" t="s">
        <v>4</v>
      </c>
      <c r="K2" s="4"/>
      <c r="L2" s="4"/>
      <c r="M2" s="4"/>
      <c r="N2" s="4"/>
      <c r="O2" s="4"/>
      <c r="P2" s="4"/>
    </row>
    <row r="3" customFormat="false" ht="19.5" hidden="false" customHeight="true" outlineLevel="0" collapsed="false">
      <c r="A3" s="3" t="s">
        <v>5</v>
      </c>
      <c r="B3" s="4" t="s">
        <v>6</v>
      </c>
      <c r="C3" s="4"/>
      <c r="D3" s="4"/>
      <c r="E3" s="4"/>
      <c r="F3" s="4"/>
      <c r="G3" s="4"/>
      <c r="H3" s="4"/>
      <c r="I3" s="3" t="s">
        <v>7</v>
      </c>
      <c r="J3" s="4" t="s">
        <v>8</v>
      </c>
      <c r="K3" s="4"/>
      <c r="L3" s="4"/>
      <c r="M3" s="4"/>
      <c r="N3" s="4"/>
      <c r="O3" s="4"/>
      <c r="P3" s="4"/>
    </row>
    <row r="5" customFormat="false" ht="30" hidden="false" customHeight="true" outlineLevel="0" collapsed="false">
      <c r="A5" s="5" t="s">
        <v>9</v>
      </c>
      <c r="B5" s="5"/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6" t="s">
        <v>20</v>
      </c>
      <c r="N5" s="6" t="s">
        <v>21</v>
      </c>
      <c r="O5" s="7" t="s">
        <v>22</v>
      </c>
      <c r="P5" s="7"/>
    </row>
    <row r="6" customFormat="false" ht="24" hidden="false" customHeight="true" outlineLevel="0" collapsed="false">
      <c r="A6" s="8" t="s">
        <v>23</v>
      </c>
      <c r="B6" s="8"/>
      <c r="C6" s="9" t="n">
        <f aca="false">COUNTA(A10:A34)</f>
        <v>8</v>
      </c>
      <c r="D6" s="9" t="n">
        <f aca="false">COUNTIF(K10:K34,"Erledigt")</f>
        <v>2</v>
      </c>
      <c r="E6" s="9" t="n">
        <f aca="false">COUNTIF(K10:K34,"In Bearbeitung")</f>
        <v>4</v>
      </c>
      <c r="F6" s="9" t="n">
        <f aca="false">COUNTIF(K10:K34,"Offen")</f>
        <v>2</v>
      </c>
      <c r="G6" s="9" t="n">
        <f aca="true">SUMPRODUCT((A10:A34&lt;&gt;"")*(F10:F34&lt;&gt;"")*(F10:F34&lt;TODAY())*(K10:K34&lt;&gt;"Erledigt"))</f>
        <v>0</v>
      </c>
      <c r="H6" s="10" t="n">
        <f aca="false">IFERROR(AVERAGE(L10:L34),0)</f>
        <v>0.53125</v>
      </c>
      <c r="I6" s="10" t="n">
        <f aca="false">IFERROR(AVERAGE(M10:M34),0)</f>
        <v>0.468661929185131</v>
      </c>
      <c r="J6" s="11" t="n">
        <f aca="false">SUM(H10:H34)</f>
        <v>69500</v>
      </c>
      <c r="K6" s="11" t="n">
        <f aca="false">SUM(J10:J34)</f>
        <v>32300</v>
      </c>
      <c r="L6" s="11" t="n">
        <f aca="false">K6-J6</f>
        <v>-37200</v>
      </c>
      <c r="M6" s="12" t="n">
        <f aca="false">IFERROR(L6/J6,0)</f>
        <v>-0.535251798561151</v>
      </c>
      <c r="N6" s="13" t="n">
        <f aca="false">SUM(I10:I34)</f>
        <v>91</v>
      </c>
      <c r="O6" s="14" t="n">
        <f aca="true">TODAY()</f>
        <v>46264</v>
      </c>
      <c r="P6" s="14"/>
    </row>
    <row r="8" customFormat="false" ht="19.5" hidden="false" customHeight="true" outlineLevel="0" collapsed="false">
      <c r="A8" s="15" t="s">
        <v>24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customFormat="false" ht="45.75" hidden="false" customHeight="true" outlineLevel="0" collapsed="false">
      <c r="A9" s="16" t="s">
        <v>25</v>
      </c>
      <c r="B9" s="16" t="s">
        <v>26</v>
      </c>
      <c r="C9" s="16" t="s">
        <v>27</v>
      </c>
      <c r="D9" s="16" t="s">
        <v>28</v>
      </c>
      <c r="E9" s="16" t="s">
        <v>29</v>
      </c>
      <c r="F9" s="16" t="s">
        <v>30</v>
      </c>
      <c r="G9" s="16" t="s">
        <v>31</v>
      </c>
      <c r="H9" s="16" t="s">
        <v>32</v>
      </c>
      <c r="I9" s="16" t="s">
        <v>33</v>
      </c>
      <c r="J9" s="16" t="s">
        <v>34</v>
      </c>
      <c r="K9" s="16" t="s">
        <v>35</v>
      </c>
      <c r="L9" s="16" t="s">
        <v>36</v>
      </c>
      <c r="M9" s="16" t="s">
        <v>37</v>
      </c>
      <c r="N9" s="16" t="s">
        <v>38</v>
      </c>
      <c r="O9" s="16" t="s">
        <v>39</v>
      </c>
      <c r="P9" s="16" t="s">
        <v>40</v>
      </c>
    </row>
    <row r="10" customFormat="false" ht="30" hidden="false" customHeight="true" outlineLevel="0" collapsed="false">
      <c r="A10" s="17" t="n">
        <v>1</v>
      </c>
      <c r="B10" s="18" t="s">
        <v>41</v>
      </c>
      <c r="C10" s="18" t="s">
        <v>42</v>
      </c>
      <c r="D10" s="19" t="s">
        <v>43</v>
      </c>
      <c r="E10" s="20" t="n">
        <v>46209</v>
      </c>
      <c r="F10" s="20" t="n">
        <v>46262</v>
      </c>
      <c r="G10" s="18" t="s">
        <v>44</v>
      </c>
      <c r="H10" s="21" t="n">
        <v>8000</v>
      </c>
      <c r="I10" s="22" t="n">
        <v>12</v>
      </c>
      <c r="J10" s="21" t="n">
        <v>7450</v>
      </c>
      <c r="K10" s="19" t="s">
        <v>11</v>
      </c>
      <c r="L10" s="23" t="n">
        <v>1</v>
      </c>
      <c r="M10" s="23" t="n">
        <f aca="true">IF($A10="","",IF($K10="Erledigt",1,IF(COUNT($E10:$F10)&lt;2,"",MEDIAN(0,(TODAY()-$E10)/MAX(1,$F10-$E10),1))))</f>
        <v>1</v>
      </c>
      <c r="N10" s="24" t="n">
        <f aca="false">IF(OR($A10="",NOT(ISNUMBER($M10))),"",$L10-$M10)</f>
        <v>0</v>
      </c>
      <c r="O10" s="21" t="n">
        <f aca="false">IF($A10="","",$J10-$H10)</f>
        <v>-550</v>
      </c>
      <c r="P10" s="25" t="str">
        <f aca="false">IF($A10="","",IF($K10="Erledigt","Erledigt",IF(NOT(ISNUMBER($N10)),"Kein Termin",IF($N10&gt;=-0.05,"Im Plan",IF($N10&gt;=-0.15,"Beobachten","Kritisch")))))</f>
        <v>Erledigt</v>
      </c>
    </row>
    <row r="11" customFormat="false" ht="30" hidden="false" customHeight="true" outlineLevel="0" collapsed="false">
      <c r="A11" s="26" t="n">
        <v>2</v>
      </c>
      <c r="B11" s="27" t="s">
        <v>45</v>
      </c>
      <c r="C11" s="27" t="s">
        <v>46</v>
      </c>
      <c r="D11" s="28" t="s">
        <v>43</v>
      </c>
      <c r="E11" s="29" t="n">
        <v>46216</v>
      </c>
      <c r="F11" s="29" t="n">
        <v>46324</v>
      </c>
      <c r="G11" s="27" t="s">
        <v>47</v>
      </c>
      <c r="H11" s="30" t="n">
        <v>24000</v>
      </c>
      <c r="I11" s="31" t="n">
        <v>30</v>
      </c>
      <c r="J11" s="30" t="n">
        <v>15200</v>
      </c>
      <c r="K11" s="28" t="s">
        <v>12</v>
      </c>
      <c r="L11" s="32" t="n">
        <v>0.6</v>
      </c>
      <c r="M11" s="32" t="n">
        <f aca="true">IF($A11="","",IF($K11="Erledigt",1,IF(COUNT($E11:$F11)&lt;2,"",MEDIAN(0,(TODAY()-$E11)/MAX(1,$F11-$E11),1))))</f>
        <v>0.444444444444444</v>
      </c>
      <c r="N11" s="33" t="n">
        <f aca="false">IF(OR($A11="",NOT(ISNUMBER($M11))),"",$L11-$M11)</f>
        <v>0.155555555555556</v>
      </c>
      <c r="O11" s="30" t="n">
        <f aca="false">IF($A11="","",$J11-$H11)</f>
        <v>-8800</v>
      </c>
      <c r="P11" s="34" t="str">
        <f aca="false">IF($A11="","",IF($K11="Erledigt","Erledigt",IF(NOT(ISNUMBER($N11)),"Kein Termin",IF($N11&gt;=-0.05,"Im Plan",IF($N11&gt;=-0.15,"Beobachten","Kritisch")))))</f>
        <v>Im Plan</v>
      </c>
    </row>
    <row r="12" customFormat="false" ht="30" hidden="false" customHeight="true" outlineLevel="0" collapsed="false">
      <c r="A12" s="17" t="n">
        <v>3</v>
      </c>
      <c r="B12" s="18" t="s">
        <v>48</v>
      </c>
      <c r="C12" s="18" t="s">
        <v>49</v>
      </c>
      <c r="D12" s="19" t="s">
        <v>50</v>
      </c>
      <c r="E12" s="20" t="n">
        <v>46237</v>
      </c>
      <c r="F12" s="20" t="n">
        <v>46353</v>
      </c>
      <c r="G12" s="18" t="s">
        <v>51</v>
      </c>
      <c r="H12" s="21" t="n">
        <v>6500</v>
      </c>
      <c r="I12" s="22" t="n">
        <v>8</v>
      </c>
      <c r="J12" s="21" t="n">
        <v>2100</v>
      </c>
      <c r="K12" s="19" t="s">
        <v>12</v>
      </c>
      <c r="L12" s="23" t="n">
        <v>0.35</v>
      </c>
      <c r="M12" s="23" t="n">
        <f aca="true">IF($A12="","",IF($K12="Erledigt",1,IF(COUNT($E12:$F12)&lt;2,"",MEDIAN(0,(TODAY()-$E12)/MAX(1,$F12-$E12),1))))</f>
        <v>0.232758620689655</v>
      </c>
      <c r="N12" s="24" t="n">
        <f aca="false">IF(OR($A12="",NOT(ISNUMBER($M12))),"",$L12-$M12)</f>
        <v>0.117241379310345</v>
      </c>
      <c r="O12" s="21" t="n">
        <f aca="false">IF($A12="","",$J12-$H12)</f>
        <v>-4400</v>
      </c>
      <c r="P12" s="25" t="str">
        <f aca="false">IF($A12="","",IF($K12="Erledigt","Erledigt",IF(NOT(ISNUMBER($N12)),"Kein Termin",IF($N12&gt;=-0.05,"Im Plan",IF($N12&gt;=-0.15,"Beobachten","Kritisch")))))</f>
        <v>Im Plan</v>
      </c>
    </row>
    <row r="13" customFormat="false" ht="30" hidden="false" customHeight="true" outlineLevel="0" collapsed="false">
      <c r="A13" s="26" t="n">
        <v>4</v>
      </c>
      <c r="B13" s="27" t="s">
        <v>52</v>
      </c>
      <c r="C13" s="27" t="s">
        <v>53</v>
      </c>
      <c r="D13" s="28" t="s">
        <v>50</v>
      </c>
      <c r="E13" s="29" t="n">
        <v>46251</v>
      </c>
      <c r="F13" s="29" t="n">
        <v>46294</v>
      </c>
      <c r="G13" s="27" t="s">
        <v>54</v>
      </c>
      <c r="H13" s="30" t="n">
        <v>3200</v>
      </c>
      <c r="I13" s="31" t="n">
        <v>5</v>
      </c>
      <c r="J13" s="30" t="n">
        <v>3900</v>
      </c>
      <c r="K13" s="28" t="s">
        <v>11</v>
      </c>
      <c r="L13" s="32" t="n">
        <v>1</v>
      </c>
      <c r="M13" s="32" t="n">
        <f aca="true">IF($A13="","",IF($K13="Erledigt",1,IF(COUNT($E13:$F13)&lt;2,"",MEDIAN(0,(TODAY()-$E13)/MAX(1,$F13-$E13),1))))</f>
        <v>1</v>
      </c>
      <c r="N13" s="33" t="n">
        <f aca="false">IF(OR($A13="",NOT(ISNUMBER($M13))),"",$L13-$M13)</f>
        <v>0</v>
      </c>
      <c r="O13" s="30" t="n">
        <f aca="false">IF($A13="","",$J13-$H13)</f>
        <v>700</v>
      </c>
      <c r="P13" s="34" t="str">
        <f aca="false">IF($A13="","",IF($K13="Erledigt","Erledigt",IF(NOT(ISNUMBER($N13)),"Kein Termin",IF($N13&gt;=-0.05,"Im Plan",IF($N13&gt;=-0.15,"Beobachten","Kritisch")))))</f>
        <v>Erledigt</v>
      </c>
    </row>
    <row r="14" customFormat="false" ht="30" hidden="false" customHeight="true" outlineLevel="0" collapsed="false">
      <c r="A14" s="17" t="n">
        <v>5</v>
      </c>
      <c r="B14" s="18" t="s">
        <v>55</v>
      </c>
      <c r="C14" s="18" t="s">
        <v>56</v>
      </c>
      <c r="D14" s="19" t="s">
        <v>57</v>
      </c>
      <c r="E14" s="20" t="n">
        <v>46265</v>
      </c>
      <c r="F14" s="20" t="n">
        <v>46385</v>
      </c>
      <c r="G14" s="18" t="s">
        <v>58</v>
      </c>
      <c r="H14" s="21" t="n">
        <v>12000</v>
      </c>
      <c r="I14" s="22" t="n">
        <v>16</v>
      </c>
      <c r="J14" s="21" t="n">
        <v>0</v>
      </c>
      <c r="K14" s="19" t="s">
        <v>13</v>
      </c>
      <c r="L14" s="23" t="n">
        <v>0</v>
      </c>
      <c r="M14" s="23" t="n">
        <f aca="true">IF($A14="","",IF($K14="Erledigt",1,IF(COUNT($E14:$F14)&lt;2,"",MEDIAN(0,(TODAY()-$E14)/MAX(1,$F14-$E14),1))))</f>
        <v>0</v>
      </c>
      <c r="N14" s="24" t="n">
        <f aca="false">IF(OR($A14="",NOT(ISNUMBER($M14))),"",$L14-$M14)</f>
        <v>0</v>
      </c>
      <c r="O14" s="21" t="n">
        <f aca="false">IF($A14="","",$J14-$H14)</f>
        <v>-12000</v>
      </c>
      <c r="P14" s="25" t="str">
        <f aca="false">IF($A14="","",IF($K14="Erledigt","Erledigt",IF(NOT(ISNUMBER($N14)),"Kein Termin",IF($N14&gt;=-0.05,"Im Plan",IF($N14&gt;=-0.15,"Beobachten","Kritisch")))))</f>
        <v>Im Plan</v>
      </c>
    </row>
    <row r="15" customFormat="false" ht="30" hidden="false" customHeight="true" outlineLevel="0" collapsed="false">
      <c r="A15" s="26" t="n">
        <v>6</v>
      </c>
      <c r="B15" s="27" t="s">
        <v>59</v>
      </c>
      <c r="C15" s="27" t="s">
        <v>46</v>
      </c>
      <c r="D15" s="28" t="s">
        <v>50</v>
      </c>
      <c r="E15" s="29" t="n">
        <v>46223</v>
      </c>
      <c r="F15" s="29" t="n">
        <v>46276</v>
      </c>
      <c r="G15" s="27" t="s">
        <v>60</v>
      </c>
      <c r="H15" s="30" t="n">
        <v>1800</v>
      </c>
      <c r="I15" s="31" t="n">
        <v>4</v>
      </c>
      <c r="J15" s="30" t="n">
        <v>2450</v>
      </c>
      <c r="K15" s="28" t="s">
        <v>12</v>
      </c>
      <c r="L15" s="32" t="n">
        <v>0.75</v>
      </c>
      <c r="M15" s="32" t="n">
        <f aca="true">IF($A15="","",IF($K15="Erledigt",1,IF(COUNT($E15:$F15)&lt;2,"",MEDIAN(0,(TODAY()-$E15)/MAX(1,$F15-$E15),1))))</f>
        <v>0.773584905660377</v>
      </c>
      <c r="N15" s="33" t="n">
        <f aca="false">IF(OR($A15="",NOT(ISNUMBER($M15))),"",$L15-$M15)</f>
        <v>-0.0235849056603774</v>
      </c>
      <c r="O15" s="30" t="n">
        <f aca="false">IF($A15="","",$J15-$H15)</f>
        <v>650</v>
      </c>
      <c r="P15" s="34" t="str">
        <f aca="false">IF($A15="","",IF($K15="Erledigt","Erledigt",IF(NOT(ISNUMBER($N15)),"Kein Termin",IF($N15&gt;=-0.05,"Im Plan",IF($N15&gt;=-0.15,"Beobachten","Kritisch")))))</f>
        <v>Im Plan</v>
      </c>
    </row>
    <row r="16" customFormat="false" ht="30" hidden="false" customHeight="true" outlineLevel="0" collapsed="false">
      <c r="A16" s="17" t="n">
        <v>7</v>
      </c>
      <c r="B16" s="18" t="s">
        <v>61</v>
      </c>
      <c r="C16" s="18" t="s">
        <v>42</v>
      </c>
      <c r="D16" s="19" t="s">
        <v>43</v>
      </c>
      <c r="E16" s="20" t="n">
        <v>46244</v>
      </c>
      <c r="F16" s="20" t="n">
        <v>46311</v>
      </c>
      <c r="G16" s="18" t="s">
        <v>62</v>
      </c>
      <c r="H16" s="21" t="n">
        <v>4500</v>
      </c>
      <c r="I16" s="22" t="n">
        <v>6</v>
      </c>
      <c r="J16" s="21" t="n">
        <v>1200</v>
      </c>
      <c r="K16" s="19" t="s">
        <v>12</v>
      </c>
      <c r="L16" s="23" t="n">
        <v>0.45</v>
      </c>
      <c r="M16" s="23" t="n">
        <f aca="true">IF($A16="","",IF($K16="Erledigt",1,IF(COUNT($E16:$F16)&lt;2,"",MEDIAN(0,(TODAY()-$E16)/MAX(1,$F16-$E16),1))))</f>
        <v>0.298507462686567</v>
      </c>
      <c r="N16" s="24" t="n">
        <f aca="false">IF(OR($A16="",NOT(ISNUMBER($M16))),"",$L16-$M16)</f>
        <v>0.151492537313433</v>
      </c>
      <c r="O16" s="21" t="n">
        <f aca="false">IF($A16="","",$J16-$H16)</f>
        <v>-3300</v>
      </c>
      <c r="P16" s="25" t="str">
        <f aca="false">IF($A16="","",IF($K16="Erledigt","Erledigt",IF(NOT(ISNUMBER($N16)),"Kein Termin",IF($N16&gt;=-0.05,"Im Plan",IF($N16&gt;=-0.15,"Beobachten","Kritisch")))))</f>
        <v>Im Plan</v>
      </c>
    </row>
    <row r="17" customFormat="false" ht="30" hidden="false" customHeight="true" outlineLevel="0" collapsed="false">
      <c r="A17" s="26" t="n">
        <v>8</v>
      </c>
      <c r="B17" s="27" t="s">
        <v>63</v>
      </c>
      <c r="C17" s="27" t="s">
        <v>56</v>
      </c>
      <c r="D17" s="28" t="s">
        <v>57</v>
      </c>
      <c r="E17" s="29" t="n">
        <v>46279</v>
      </c>
      <c r="F17" s="29" t="n">
        <v>46416</v>
      </c>
      <c r="G17" s="27" t="s">
        <v>64</v>
      </c>
      <c r="H17" s="30" t="n">
        <v>9500</v>
      </c>
      <c r="I17" s="31" t="n">
        <v>10</v>
      </c>
      <c r="J17" s="30" t="n">
        <v>0</v>
      </c>
      <c r="K17" s="28" t="s">
        <v>13</v>
      </c>
      <c r="L17" s="32" t="n">
        <v>0.1</v>
      </c>
      <c r="M17" s="32" t="n">
        <f aca="true">IF($A17="","",IF($K17="Erledigt",1,IF(COUNT($E17:$F17)&lt;2,"",MEDIAN(0,(TODAY()-$E17)/MAX(1,$F17-$E17),1))))</f>
        <v>0</v>
      </c>
      <c r="N17" s="33" t="n">
        <f aca="false">IF(OR($A17="",NOT(ISNUMBER($M17))),"",$L17-$M17)</f>
        <v>0.1</v>
      </c>
      <c r="O17" s="30" t="n">
        <f aca="false">IF($A17="","",$J17-$H17)</f>
        <v>-9500</v>
      </c>
      <c r="P17" s="34" t="str">
        <f aca="false">IF($A17="","",IF($K17="Erledigt","Erledigt",IF(NOT(ISNUMBER($N17)),"Kein Termin",IF($N17&gt;=-0.05,"Im Plan",IF($N17&gt;=-0.15,"Beobachten","Kritisch")))))</f>
        <v>Im Plan</v>
      </c>
    </row>
    <row r="18" customFormat="false" ht="30" hidden="false" customHeight="true" outlineLevel="0" collapsed="false">
      <c r="A18" s="17"/>
      <c r="B18" s="18"/>
      <c r="C18" s="18"/>
      <c r="D18" s="19"/>
      <c r="E18" s="20"/>
      <c r="F18" s="20"/>
      <c r="G18" s="18"/>
      <c r="H18" s="21"/>
      <c r="I18" s="22"/>
      <c r="J18" s="21"/>
      <c r="K18" s="19"/>
      <c r="L18" s="23"/>
      <c r="M18" s="23" t="str">
        <f aca="true">IF($A18="","",IF($K18="Erledigt",1,IF(COUNT($E18:$F18)&lt;2,"",MEDIAN(0,(TODAY()-$E18)/MAX(1,$F18-$E18),1))))</f>
        <v/>
      </c>
      <c r="N18" s="24" t="str">
        <f aca="false">IF(OR($A18="",NOT(ISNUMBER($M18))),"",$L18-$M18)</f>
        <v/>
      </c>
      <c r="O18" s="21" t="str">
        <f aca="false">IF($A18="","",$J18-$H18)</f>
        <v/>
      </c>
      <c r="P18" s="25" t="str">
        <f aca="false">IF($A18="","",IF($K18="Erledigt","Erledigt",IF(NOT(ISNUMBER($N18)),"Kein Termin",IF($N18&gt;=-0.05,"Im Plan",IF($N18&gt;=-0.15,"Beobachten","Kritisch")))))</f>
        <v/>
      </c>
    </row>
    <row r="19" customFormat="false" ht="30" hidden="false" customHeight="true" outlineLevel="0" collapsed="false">
      <c r="A19" s="26"/>
      <c r="B19" s="27"/>
      <c r="C19" s="27"/>
      <c r="D19" s="28"/>
      <c r="E19" s="29"/>
      <c r="F19" s="29"/>
      <c r="G19" s="27"/>
      <c r="H19" s="30"/>
      <c r="I19" s="31"/>
      <c r="J19" s="30"/>
      <c r="K19" s="28"/>
      <c r="L19" s="32"/>
      <c r="M19" s="32" t="str">
        <f aca="true">IF($A19="","",IF($K19="Erledigt",1,IF(COUNT($E19:$F19)&lt;2,"",MEDIAN(0,(TODAY()-$E19)/MAX(1,$F19-$E19),1))))</f>
        <v/>
      </c>
      <c r="N19" s="33" t="str">
        <f aca="false">IF(OR($A19="",NOT(ISNUMBER($M19))),"",$L19-$M19)</f>
        <v/>
      </c>
      <c r="O19" s="30" t="str">
        <f aca="false">IF($A19="","",$J19-$H19)</f>
        <v/>
      </c>
      <c r="P19" s="34" t="str">
        <f aca="false">IF($A19="","",IF($K19="Erledigt","Erledigt",IF(NOT(ISNUMBER($N19)),"Kein Termin",IF($N19&gt;=-0.05,"Im Plan",IF($N19&gt;=-0.15,"Beobachten","Kritisch")))))</f>
        <v/>
      </c>
    </row>
    <row r="20" customFormat="false" ht="30" hidden="false" customHeight="true" outlineLevel="0" collapsed="false">
      <c r="A20" s="17"/>
      <c r="B20" s="18"/>
      <c r="C20" s="18"/>
      <c r="D20" s="19"/>
      <c r="E20" s="20"/>
      <c r="F20" s="20"/>
      <c r="G20" s="18"/>
      <c r="H20" s="21"/>
      <c r="I20" s="22"/>
      <c r="J20" s="21"/>
      <c r="K20" s="19"/>
      <c r="L20" s="23"/>
      <c r="M20" s="23" t="str">
        <f aca="true">IF($A20="","",IF($K20="Erledigt",1,IF(COUNT($E20:$F20)&lt;2,"",MEDIAN(0,(TODAY()-$E20)/MAX(1,$F20-$E20),1))))</f>
        <v/>
      </c>
      <c r="N20" s="24" t="str">
        <f aca="false">IF(OR($A20="",NOT(ISNUMBER($M20))),"",$L20-$M20)</f>
        <v/>
      </c>
      <c r="O20" s="21" t="str">
        <f aca="false">IF($A20="","",$J20-$H20)</f>
        <v/>
      </c>
      <c r="P20" s="25" t="str">
        <f aca="false">IF($A20="","",IF($K20="Erledigt","Erledigt",IF(NOT(ISNUMBER($N20)),"Kein Termin",IF($N20&gt;=-0.05,"Im Plan",IF($N20&gt;=-0.15,"Beobachten","Kritisch")))))</f>
        <v/>
      </c>
    </row>
    <row r="21" customFormat="false" ht="30" hidden="false" customHeight="true" outlineLevel="0" collapsed="false">
      <c r="A21" s="26"/>
      <c r="B21" s="27"/>
      <c r="C21" s="27"/>
      <c r="D21" s="28"/>
      <c r="E21" s="29"/>
      <c r="F21" s="29"/>
      <c r="G21" s="27"/>
      <c r="H21" s="30"/>
      <c r="I21" s="31"/>
      <c r="J21" s="30"/>
      <c r="K21" s="28"/>
      <c r="L21" s="32"/>
      <c r="M21" s="32" t="str">
        <f aca="true">IF($A21="","",IF($K21="Erledigt",1,IF(COUNT($E21:$F21)&lt;2,"",MEDIAN(0,(TODAY()-$E21)/MAX(1,$F21-$E21),1))))</f>
        <v/>
      </c>
      <c r="N21" s="33" t="str">
        <f aca="false">IF(OR($A21="",NOT(ISNUMBER($M21))),"",$L21-$M21)</f>
        <v/>
      </c>
      <c r="O21" s="30" t="str">
        <f aca="false">IF($A21="","",$J21-$H21)</f>
        <v/>
      </c>
      <c r="P21" s="34" t="str">
        <f aca="false">IF($A21="","",IF($K21="Erledigt","Erledigt",IF(NOT(ISNUMBER($N21)),"Kein Termin",IF($N21&gt;=-0.05,"Im Plan",IF($N21&gt;=-0.15,"Beobachten","Kritisch")))))</f>
        <v/>
      </c>
    </row>
    <row r="22" customFormat="false" ht="30" hidden="false" customHeight="true" outlineLevel="0" collapsed="false">
      <c r="A22" s="17"/>
      <c r="B22" s="18"/>
      <c r="C22" s="18"/>
      <c r="D22" s="19"/>
      <c r="E22" s="20"/>
      <c r="F22" s="20"/>
      <c r="G22" s="18"/>
      <c r="H22" s="21"/>
      <c r="I22" s="22"/>
      <c r="J22" s="21"/>
      <c r="K22" s="19"/>
      <c r="L22" s="23"/>
      <c r="M22" s="23" t="str">
        <f aca="true">IF($A22="","",IF($K22="Erledigt",1,IF(COUNT($E22:$F22)&lt;2,"",MEDIAN(0,(TODAY()-$E22)/MAX(1,$F22-$E22),1))))</f>
        <v/>
      </c>
      <c r="N22" s="24" t="str">
        <f aca="false">IF(OR($A22="",NOT(ISNUMBER($M22))),"",$L22-$M22)</f>
        <v/>
      </c>
      <c r="O22" s="21" t="str">
        <f aca="false">IF($A22="","",$J22-$H22)</f>
        <v/>
      </c>
      <c r="P22" s="25" t="str">
        <f aca="false">IF($A22="","",IF($K22="Erledigt","Erledigt",IF(NOT(ISNUMBER($N22)),"Kein Termin",IF($N22&gt;=-0.05,"Im Plan",IF($N22&gt;=-0.15,"Beobachten","Kritisch")))))</f>
        <v/>
      </c>
    </row>
    <row r="23" customFormat="false" ht="30" hidden="false" customHeight="true" outlineLevel="0" collapsed="false">
      <c r="A23" s="26"/>
      <c r="B23" s="27"/>
      <c r="C23" s="27"/>
      <c r="D23" s="28"/>
      <c r="E23" s="29"/>
      <c r="F23" s="29"/>
      <c r="G23" s="27"/>
      <c r="H23" s="30"/>
      <c r="I23" s="31"/>
      <c r="J23" s="30"/>
      <c r="K23" s="28"/>
      <c r="L23" s="32"/>
      <c r="M23" s="32" t="str">
        <f aca="true">IF($A23="","",IF($K23="Erledigt",1,IF(COUNT($E23:$F23)&lt;2,"",MEDIAN(0,(TODAY()-$E23)/MAX(1,$F23-$E23),1))))</f>
        <v/>
      </c>
      <c r="N23" s="33" t="str">
        <f aca="false">IF(OR($A23="",NOT(ISNUMBER($M23))),"",$L23-$M23)</f>
        <v/>
      </c>
      <c r="O23" s="30" t="str">
        <f aca="false">IF($A23="","",$J23-$H23)</f>
        <v/>
      </c>
      <c r="P23" s="34" t="str">
        <f aca="false">IF($A23="","",IF($K23="Erledigt","Erledigt",IF(NOT(ISNUMBER($N23)),"Kein Termin",IF($N23&gt;=-0.05,"Im Plan",IF($N23&gt;=-0.15,"Beobachten","Kritisch")))))</f>
        <v/>
      </c>
    </row>
    <row r="24" customFormat="false" ht="30" hidden="false" customHeight="true" outlineLevel="0" collapsed="false">
      <c r="A24" s="17"/>
      <c r="B24" s="18"/>
      <c r="C24" s="18"/>
      <c r="D24" s="19"/>
      <c r="E24" s="20"/>
      <c r="F24" s="20"/>
      <c r="G24" s="18"/>
      <c r="H24" s="21"/>
      <c r="I24" s="22"/>
      <c r="J24" s="21"/>
      <c r="K24" s="19"/>
      <c r="L24" s="23"/>
      <c r="M24" s="23" t="str">
        <f aca="true">IF($A24="","",IF($K24="Erledigt",1,IF(COUNT($E24:$F24)&lt;2,"",MEDIAN(0,(TODAY()-$E24)/MAX(1,$F24-$E24),1))))</f>
        <v/>
      </c>
      <c r="N24" s="24" t="str">
        <f aca="false">IF(OR($A24="",NOT(ISNUMBER($M24))),"",$L24-$M24)</f>
        <v/>
      </c>
      <c r="O24" s="21" t="str">
        <f aca="false">IF($A24="","",$J24-$H24)</f>
        <v/>
      </c>
      <c r="P24" s="25" t="str">
        <f aca="false">IF($A24="","",IF($K24="Erledigt","Erledigt",IF(NOT(ISNUMBER($N24)),"Kein Termin",IF($N24&gt;=-0.05,"Im Plan",IF($N24&gt;=-0.15,"Beobachten","Kritisch")))))</f>
        <v/>
      </c>
    </row>
    <row r="25" customFormat="false" ht="30" hidden="false" customHeight="true" outlineLevel="0" collapsed="false">
      <c r="A25" s="26"/>
      <c r="B25" s="27"/>
      <c r="C25" s="27"/>
      <c r="D25" s="28"/>
      <c r="E25" s="29"/>
      <c r="F25" s="29"/>
      <c r="G25" s="27"/>
      <c r="H25" s="30"/>
      <c r="I25" s="31"/>
      <c r="J25" s="30"/>
      <c r="K25" s="28"/>
      <c r="L25" s="32"/>
      <c r="M25" s="32" t="str">
        <f aca="true">IF($A25="","",IF($K25="Erledigt",1,IF(COUNT($E25:$F25)&lt;2,"",MEDIAN(0,(TODAY()-$E25)/MAX(1,$F25-$E25),1))))</f>
        <v/>
      </c>
      <c r="N25" s="33" t="str">
        <f aca="false">IF(OR($A25="",NOT(ISNUMBER($M25))),"",$L25-$M25)</f>
        <v/>
      </c>
      <c r="O25" s="30" t="str">
        <f aca="false">IF($A25="","",$J25-$H25)</f>
        <v/>
      </c>
      <c r="P25" s="34" t="str">
        <f aca="false">IF($A25="","",IF($K25="Erledigt","Erledigt",IF(NOT(ISNUMBER($N25)),"Kein Termin",IF($N25&gt;=-0.05,"Im Plan",IF($N25&gt;=-0.15,"Beobachten","Kritisch")))))</f>
        <v/>
      </c>
    </row>
    <row r="26" customFormat="false" ht="30" hidden="false" customHeight="true" outlineLevel="0" collapsed="false">
      <c r="A26" s="17"/>
      <c r="B26" s="18"/>
      <c r="C26" s="18"/>
      <c r="D26" s="19"/>
      <c r="E26" s="20"/>
      <c r="F26" s="20"/>
      <c r="G26" s="18"/>
      <c r="H26" s="21"/>
      <c r="I26" s="22"/>
      <c r="J26" s="21"/>
      <c r="K26" s="19"/>
      <c r="L26" s="23"/>
      <c r="M26" s="23" t="str">
        <f aca="true">IF($A26="","",IF($K26="Erledigt",1,IF(COUNT($E26:$F26)&lt;2,"",MEDIAN(0,(TODAY()-$E26)/MAX(1,$F26-$E26),1))))</f>
        <v/>
      </c>
      <c r="N26" s="24" t="str">
        <f aca="false">IF(OR($A26="",NOT(ISNUMBER($M26))),"",$L26-$M26)</f>
        <v/>
      </c>
      <c r="O26" s="21" t="str">
        <f aca="false">IF($A26="","",$J26-$H26)</f>
        <v/>
      </c>
      <c r="P26" s="25" t="str">
        <f aca="false">IF($A26="","",IF($K26="Erledigt","Erledigt",IF(NOT(ISNUMBER($N26)),"Kein Termin",IF($N26&gt;=-0.05,"Im Plan",IF($N26&gt;=-0.15,"Beobachten","Kritisch")))))</f>
        <v/>
      </c>
    </row>
    <row r="27" customFormat="false" ht="30" hidden="false" customHeight="true" outlineLevel="0" collapsed="false">
      <c r="A27" s="26"/>
      <c r="B27" s="27"/>
      <c r="C27" s="27"/>
      <c r="D27" s="28"/>
      <c r="E27" s="29"/>
      <c r="F27" s="29"/>
      <c r="G27" s="27"/>
      <c r="H27" s="30"/>
      <c r="I27" s="31"/>
      <c r="J27" s="30"/>
      <c r="K27" s="28"/>
      <c r="L27" s="32"/>
      <c r="M27" s="32" t="str">
        <f aca="true">IF($A27="","",IF($K27="Erledigt",1,IF(COUNT($E27:$F27)&lt;2,"",MEDIAN(0,(TODAY()-$E27)/MAX(1,$F27-$E27),1))))</f>
        <v/>
      </c>
      <c r="N27" s="33" t="str">
        <f aca="false">IF(OR($A27="",NOT(ISNUMBER($M27))),"",$L27-$M27)</f>
        <v/>
      </c>
      <c r="O27" s="30" t="str">
        <f aca="false">IF($A27="","",$J27-$H27)</f>
        <v/>
      </c>
      <c r="P27" s="34" t="str">
        <f aca="false">IF($A27="","",IF($K27="Erledigt","Erledigt",IF(NOT(ISNUMBER($N27)),"Kein Termin",IF($N27&gt;=-0.05,"Im Plan",IF($N27&gt;=-0.15,"Beobachten","Kritisch")))))</f>
        <v/>
      </c>
    </row>
    <row r="28" customFormat="false" ht="30" hidden="false" customHeight="true" outlineLevel="0" collapsed="false">
      <c r="A28" s="17"/>
      <c r="B28" s="18"/>
      <c r="C28" s="18"/>
      <c r="D28" s="19"/>
      <c r="E28" s="20"/>
      <c r="F28" s="20"/>
      <c r="G28" s="18"/>
      <c r="H28" s="21"/>
      <c r="I28" s="22"/>
      <c r="J28" s="21"/>
      <c r="K28" s="19"/>
      <c r="L28" s="23"/>
      <c r="M28" s="23" t="str">
        <f aca="true">IF($A28="","",IF($K28="Erledigt",1,IF(COUNT($E28:$F28)&lt;2,"",MEDIAN(0,(TODAY()-$E28)/MAX(1,$F28-$E28),1))))</f>
        <v/>
      </c>
      <c r="N28" s="24" t="str">
        <f aca="false">IF(OR($A28="",NOT(ISNUMBER($M28))),"",$L28-$M28)</f>
        <v/>
      </c>
      <c r="O28" s="21" t="str">
        <f aca="false">IF($A28="","",$J28-$H28)</f>
        <v/>
      </c>
      <c r="P28" s="25" t="str">
        <f aca="false">IF($A28="","",IF($K28="Erledigt","Erledigt",IF(NOT(ISNUMBER($N28)),"Kein Termin",IF($N28&gt;=-0.05,"Im Plan",IF($N28&gt;=-0.15,"Beobachten","Kritisch")))))</f>
        <v/>
      </c>
    </row>
    <row r="29" customFormat="false" ht="30" hidden="false" customHeight="true" outlineLevel="0" collapsed="false">
      <c r="A29" s="26"/>
      <c r="B29" s="27"/>
      <c r="C29" s="27"/>
      <c r="D29" s="28"/>
      <c r="E29" s="29"/>
      <c r="F29" s="29"/>
      <c r="G29" s="27"/>
      <c r="H29" s="30"/>
      <c r="I29" s="31"/>
      <c r="J29" s="30"/>
      <c r="K29" s="28"/>
      <c r="L29" s="32"/>
      <c r="M29" s="32" t="str">
        <f aca="true">IF($A29="","",IF($K29="Erledigt",1,IF(COUNT($E29:$F29)&lt;2,"",MEDIAN(0,(TODAY()-$E29)/MAX(1,$F29-$E29),1))))</f>
        <v/>
      </c>
      <c r="N29" s="33" t="str">
        <f aca="false">IF(OR($A29="",NOT(ISNUMBER($M29))),"",$L29-$M29)</f>
        <v/>
      </c>
      <c r="O29" s="30" t="str">
        <f aca="false">IF($A29="","",$J29-$H29)</f>
        <v/>
      </c>
      <c r="P29" s="34" t="str">
        <f aca="false">IF($A29="","",IF($K29="Erledigt","Erledigt",IF(NOT(ISNUMBER($N29)),"Kein Termin",IF($N29&gt;=-0.05,"Im Plan",IF($N29&gt;=-0.15,"Beobachten","Kritisch")))))</f>
        <v/>
      </c>
    </row>
    <row r="30" customFormat="false" ht="30" hidden="false" customHeight="true" outlineLevel="0" collapsed="false">
      <c r="A30" s="17"/>
      <c r="B30" s="18"/>
      <c r="C30" s="18"/>
      <c r="D30" s="19"/>
      <c r="E30" s="20"/>
      <c r="F30" s="20"/>
      <c r="G30" s="18"/>
      <c r="H30" s="21"/>
      <c r="I30" s="22"/>
      <c r="J30" s="21"/>
      <c r="K30" s="19"/>
      <c r="L30" s="23"/>
      <c r="M30" s="23" t="str">
        <f aca="true">IF($A30="","",IF($K30="Erledigt",1,IF(COUNT($E30:$F30)&lt;2,"",MEDIAN(0,(TODAY()-$E30)/MAX(1,$F30-$E30),1))))</f>
        <v/>
      </c>
      <c r="N30" s="24" t="str">
        <f aca="false">IF(OR($A30="",NOT(ISNUMBER($M30))),"",$L30-$M30)</f>
        <v/>
      </c>
      <c r="O30" s="21" t="str">
        <f aca="false">IF($A30="","",$J30-$H30)</f>
        <v/>
      </c>
      <c r="P30" s="25" t="str">
        <f aca="false">IF($A30="","",IF($K30="Erledigt","Erledigt",IF(NOT(ISNUMBER($N30)),"Kein Termin",IF($N30&gt;=-0.05,"Im Plan",IF($N30&gt;=-0.15,"Beobachten","Kritisch")))))</f>
        <v/>
      </c>
    </row>
    <row r="31" customFormat="false" ht="30" hidden="false" customHeight="true" outlineLevel="0" collapsed="false">
      <c r="A31" s="26"/>
      <c r="B31" s="27"/>
      <c r="C31" s="27"/>
      <c r="D31" s="28"/>
      <c r="E31" s="29"/>
      <c r="F31" s="29"/>
      <c r="G31" s="27"/>
      <c r="H31" s="30"/>
      <c r="I31" s="31"/>
      <c r="J31" s="30"/>
      <c r="K31" s="28"/>
      <c r="L31" s="32"/>
      <c r="M31" s="32" t="str">
        <f aca="true">IF($A31="","",IF($K31="Erledigt",1,IF(COUNT($E31:$F31)&lt;2,"",MEDIAN(0,(TODAY()-$E31)/MAX(1,$F31-$E31),1))))</f>
        <v/>
      </c>
      <c r="N31" s="33" t="str">
        <f aca="false">IF(OR($A31="",NOT(ISNUMBER($M31))),"",$L31-$M31)</f>
        <v/>
      </c>
      <c r="O31" s="30" t="str">
        <f aca="false">IF($A31="","",$J31-$H31)</f>
        <v/>
      </c>
      <c r="P31" s="34" t="str">
        <f aca="false">IF($A31="","",IF($K31="Erledigt","Erledigt",IF(NOT(ISNUMBER($N31)),"Kein Termin",IF($N31&gt;=-0.05,"Im Plan",IF($N31&gt;=-0.15,"Beobachten","Kritisch")))))</f>
        <v/>
      </c>
    </row>
    <row r="32" customFormat="false" ht="30" hidden="false" customHeight="true" outlineLevel="0" collapsed="false">
      <c r="A32" s="17"/>
      <c r="B32" s="18"/>
      <c r="C32" s="18"/>
      <c r="D32" s="19"/>
      <c r="E32" s="20"/>
      <c r="F32" s="20"/>
      <c r="G32" s="18"/>
      <c r="H32" s="21"/>
      <c r="I32" s="22"/>
      <c r="J32" s="21"/>
      <c r="K32" s="19"/>
      <c r="L32" s="23"/>
      <c r="M32" s="23" t="str">
        <f aca="true">IF($A32="","",IF($K32="Erledigt",1,IF(COUNT($E32:$F32)&lt;2,"",MEDIAN(0,(TODAY()-$E32)/MAX(1,$F32-$E32),1))))</f>
        <v/>
      </c>
      <c r="N32" s="24" t="str">
        <f aca="false">IF(OR($A32="",NOT(ISNUMBER($M32))),"",$L32-$M32)</f>
        <v/>
      </c>
      <c r="O32" s="21" t="str">
        <f aca="false">IF($A32="","",$J32-$H32)</f>
        <v/>
      </c>
      <c r="P32" s="25" t="str">
        <f aca="false">IF($A32="","",IF($K32="Erledigt","Erledigt",IF(NOT(ISNUMBER($N32)),"Kein Termin",IF($N32&gt;=-0.05,"Im Plan",IF($N32&gt;=-0.15,"Beobachten","Kritisch")))))</f>
        <v/>
      </c>
    </row>
    <row r="33" customFormat="false" ht="30" hidden="false" customHeight="true" outlineLevel="0" collapsed="false">
      <c r="A33" s="26"/>
      <c r="B33" s="27"/>
      <c r="C33" s="27"/>
      <c r="D33" s="28"/>
      <c r="E33" s="29"/>
      <c r="F33" s="29"/>
      <c r="G33" s="27"/>
      <c r="H33" s="30"/>
      <c r="I33" s="31"/>
      <c r="J33" s="30"/>
      <c r="K33" s="28"/>
      <c r="L33" s="32"/>
      <c r="M33" s="32" t="str">
        <f aca="true">IF($A33="","",IF($K33="Erledigt",1,IF(COUNT($E33:$F33)&lt;2,"",MEDIAN(0,(TODAY()-$E33)/MAX(1,$F33-$E33),1))))</f>
        <v/>
      </c>
      <c r="N33" s="33" t="str">
        <f aca="false">IF(OR($A33="",NOT(ISNUMBER($M33))),"",$L33-$M33)</f>
        <v/>
      </c>
      <c r="O33" s="30" t="str">
        <f aca="false">IF($A33="","",$J33-$H33)</f>
        <v/>
      </c>
      <c r="P33" s="34" t="str">
        <f aca="false">IF($A33="","",IF($K33="Erledigt","Erledigt",IF(NOT(ISNUMBER($N33)),"Kein Termin",IF($N33&gt;=-0.05,"Im Plan",IF($N33&gt;=-0.15,"Beobachten","Kritisch")))))</f>
        <v/>
      </c>
    </row>
    <row r="34" customFormat="false" ht="30" hidden="false" customHeight="true" outlineLevel="0" collapsed="false">
      <c r="A34" s="17"/>
      <c r="B34" s="18"/>
      <c r="C34" s="18"/>
      <c r="D34" s="19"/>
      <c r="E34" s="20"/>
      <c r="F34" s="20"/>
      <c r="G34" s="18"/>
      <c r="H34" s="21"/>
      <c r="I34" s="22"/>
      <c r="J34" s="21"/>
      <c r="K34" s="19"/>
      <c r="L34" s="23"/>
      <c r="M34" s="23" t="str">
        <f aca="true">IF($A34="","",IF($K34="Erledigt",1,IF(COUNT($E34:$F34)&lt;2,"",MEDIAN(0,(TODAY()-$E34)/MAX(1,$F34-$E34),1))))</f>
        <v/>
      </c>
      <c r="N34" s="24" t="str">
        <f aca="false">IF(OR($A34="",NOT(ISNUMBER($M34))),"",$L34-$M34)</f>
        <v/>
      </c>
      <c r="O34" s="21" t="str">
        <f aca="false">IF($A34="","",$J34-$H34)</f>
        <v/>
      </c>
      <c r="P34" s="25" t="str">
        <f aca="false">IF($A34="","",IF($K34="Erledigt","Erledigt",IF(NOT(ISNUMBER($N34)),"Kein Termin",IF($N34&gt;=-0.05,"Im Plan",IF($N34&gt;=-0.15,"Beobachten","Kritisch")))))</f>
        <v/>
      </c>
    </row>
    <row r="35" customFormat="false" ht="21.75" hidden="false" customHeight="true" outlineLevel="0" collapsed="false">
      <c r="A35" s="35" t="s">
        <v>65</v>
      </c>
      <c r="B35" s="36" t="s">
        <v>66</v>
      </c>
      <c r="C35" s="35"/>
      <c r="D35" s="35"/>
      <c r="E35" s="35"/>
      <c r="F35" s="35"/>
      <c r="G35" s="35"/>
      <c r="H35" s="37" t="n">
        <f aca="false">SUM(H10:H34)</f>
        <v>69500</v>
      </c>
      <c r="I35" s="38" t="n">
        <f aca="false">SUM(I10:I34)</f>
        <v>91</v>
      </c>
      <c r="J35" s="37" t="n">
        <f aca="false">SUM(J10:J34)</f>
        <v>32300</v>
      </c>
      <c r="K35" s="35"/>
      <c r="L35" s="39" t="n">
        <f aca="false">IFERROR(AVERAGE(L10:L34),0)</f>
        <v>0.53125</v>
      </c>
      <c r="M35" s="39" t="n">
        <f aca="false">IFERROR(AVERAGE(M10:M34),0)</f>
        <v>0.468661929185131</v>
      </c>
      <c r="N35" s="40" t="n">
        <f aca="false">IFERROR(L35-M35,0)</f>
        <v>0.0625880708148695</v>
      </c>
      <c r="O35" s="37" t="n">
        <f aca="false">J35-H35</f>
        <v>-37200</v>
      </c>
      <c r="P35" s="35" t="str">
        <f aca="false">IF(J35=0,"–",IF(O35/H35&gt;0.1,"Review Pflicht","Budget im Rahmen"))</f>
        <v>Budget im Rahmen</v>
      </c>
    </row>
    <row r="37" customFormat="false" ht="15" hidden="false" customHeight="true" outlineLevel="0" collapsed="false">
      <c r="A37" s="41" t="s">
        <v>67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</row>
    <row r="38" customFormat="false" ht="15" hidden="false" customHeight="true" outlineLevel="0" collapsed="false">
      <c r="A38" s="42" t="s">
        <v>68</v>
      </c>
      <c r="B38" s="43" t="s">
        <v>69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customFormat="false" ht="15" hidden="false" customHeight="true" outlineLevel="0" collapsed="false">
      <c r="A39" s="42" t="s">
        <v>70</v>
      </c>
      <c r="B39" s="43" t="s">
        <v>71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customFormat="false" ht="15" hidden="false" customHeight="true" outlineLevel="0" collapsed="false">
      <c r="A40" s="42" t="s">
        <v>72</v>
      </c>
      <c r="B40" s="43" t="s">
        <v>73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customFormat="false" ht="15" hidden="false" customHeight="true" outlineLevel="0" collapsed="false">
      <c r="A41" s="42" t="s">
        <v>11</v>
      </c>
      <c r="B41" s="43" t="s">
        <v>74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customFormat="false" ht="15" hidden="false" customHeight="true" outlineLevel="0" collapsed="false">
      <c r="A42" s="42" t="s">
        <v>75</v>
      </c>
      <c r="B42" s="43" t="s">
        <v>76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customFormat="false" ht="15" hidden="false" customHeight="true" outlineLevel="0" collapsed="false">
      <c r="A43" s="42" t="s">
        <v>77</v>
      </c>
      <c r="B43" s="43" t="s">
        <v>78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5" customFormat="false" ht="15" hidden="false" customHeight="true" outlineLevel="0" collapsed="false">
      <c r="A45" s="41" t="s">
        <v>79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customFormat="false" ht="15" hidden="false" customHeight="true" outlineLevel="0" collapsed="false">
      <c r="A46" s="44" t="s">
        <v>80</v>
      </c>
      <c r="B46" s="44" t="s">
        <v>81</v>
      </c>
      <c r="C46" s="45" t="s">
        <v>82</v>
      </c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customFormat="false" ht="15" hidden="false" customHeight="true" outlineLevel="0" collapsed="false">
      <c r="A47" s="46" t="s">
        <v>15</v>
      </c>
      <c r="B47" s="47" t="s">
        <v>83</v>
      </c>
      <c r="C47" s="48" t="s">
        <v>84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</row>
    <row r="48" customFormat="false" ht="15" hidden="false" customHeight="true" outlineLevel="0" collapsed="false">
      <c r="A48" s="46" t="s">
        <v>10</v>
      </c>
      <c r="B48" s="47" t="s">
        <v>85</v>
      </c>
      <c r="C48" s="48" t="s">
        <v>86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</row>
    <row r="49" customFormat="false" ht="15" hidden="false" customHeight="true" outlineLevel="0" collapsed="false">
      <c r="A49" s="46" t="s">
        <v>87</v>
      </c>
      <c r="B49" s="47" t="s">
        <v>88</v>
      </c>
      <c r="C49" s="48" t="s">
        <v>89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</row>
    <row r="50" customFormat="false" ht="15" hidden="false" customHeight="true" outlineLevel="0" collapsed="false">
      <c r="A50" s="46" t="s">
        <v>90</v>
      </c>
      <c r="B50" s="47" t="s">
        <v>91</v>
      </c>
      <c r="C50" s="48" t="s">
        <v>92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</row>
    <row r="51" customFormat="false" ht="15" hidden="false" customHeight="true" outlineLevel="0" collapsed="false">
      <c r="A51" s="46" t="s">
        <v>93</v>
      </c>
      <c r="B51" s="47" t="s">
        <v>94</v>
      </c>
      <c r="C51" s="48" t="s">
        <v>95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</row>
    <row r="52" customFormat="false" ht="15" hidden="false" customHeight="true" outlineLevel="0" collapsed="false">
      <c r="A52" s="46" t="s">
        <v>37</v>
      </c>
      <c r="B52" s="47" t="s">
        <v>96</v>
      </c>
      <c r="C52" s="48" t="s">
        <v>97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</row>
    <row r="53" customFormat="false" ht="15" hidden="false" customHeight="true" outlineLevel="0" collapsed="false">
      <c r="A53" s="46" t="s">
        <v>98</v>
      </c>
      <c r="B53" s="47" t="s">
        <v>99</v>
      </c>
      <c r="C53" s="48" t="s">
        <v>100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</row>
  </sheetData>
  <autoFilter ref="A9:P34"/>
  <mergeCells count="26">
    <mergeCell ref="A1:P1"/>
    <mergeCell ref="B2:H2"/>
    <mergeCell ref="J2:P2"/>
    <mergeCell ref="B3:H3"/>
    <mergeCell ref="J3:P3"/>
    <mergeCell ref="A5:B5"/>
    <mergeCell ref="O5:P5"/>
    <mergeCell ref="A6:B6"/>
    <mergeCell ref="O6:P6"/>
    <mergeCell ref="A8:P8"/>
    <mergeCell ref="A37:P37"/>
    <mergeCell ref="B38:P38"/>
    <mergeCell ref="B39:P39"/>
    <mergeCell ref="B40:P40"/>
    <mergeCell ref="B41:P41"/>
    <mergeCell ref="B42:P42"/>
    <mergeCell ref="B43:P43"/>
    <mergeCell ref="A45:P45"/>
    <mergeCell ref="C46:P46"/>
    <mergeCell ref="C47:P47"/>
    <mergeCell ref="C48:P48"/>
    <mergeCell ref="C49:P49"/>
    <mergeCell ref="C50:P50"/>
    <mergeCell ref="C51:P51"/>
    <mergeCell ref="C52:P52"/>
    <mergeCell ref="C53:P53"/>
  </mergeCells>
  <conditionalFormatting sqref="P10:P34">
    <cfRule type="cellIs" priority="2" operator="equal" aboveAverage="0" equalAverage="0" bottom="0" percent="0" rank="0" text="" dxfId="10">
      <formula>"Kritisch"</formula>
    </cfRule>
    <cfRule type="cellIs" priority="3" operator="equal" aboveAverage="0" equalAverage="0" bottom="0" percent="0" rank="0" text="" dxfId="11">
      <formula>"Beobachten"</formula>
    </cfRule>
    <cfRule type="cellIs" priority="4" operator="equal" aboveAverage="0" equalAverage="0" bottom="0" percent="0" rank="0" text="" dxfId="12">
      <formula>"Im Plan"</formula>
    </cfRule>
    <cfRule type="cellIs" priority="5" operator="equal" aboveAverage="0" equalAverage="0" bottom="0" percent="0" rank="0" text="" dxfId="13">
      <formula>"Erledigt"</formula>
    </cfRule>
  </conditionalFormatting>
  <conditionalFormatting sqref="L10:L34">
    <cfRule type="dataBar" priority="6">
      <dataBar showValue="1" minLength="10" maxLength="90">
        <cfvo type="num" val="0"/>
        <cfvo type="num" val="1"/>
        <color rgb="FF4472C4"/>
      </dataBar>
      <extLst>
        <ext xmlns:x14="http://schemas.microsoft.com/office/spreadsheetml/2009/9/main" uri="{B025F937-C7B1-47D3-B67F-A62EFF666E3E}">
          <x14:id>{59398FC0-8960-4CFC-9590-9BDA8646BCBC}</x14:id>
        </ext>
      </extLst>
    </cfRule>
  </conditionalFormatting>
  <conditionalFormatting sqref="O10:O34">
    <cfRule type="cellIs" priority="7" operator="greaterThan" aboveAverage="0" equalAverage="0" bottom="0" percent="0" rank="0" text="" dxfId="14">
      <formula>0</formula>
    </cfRule>
    <cfRule type="cellIs" priority="8" operator="lessThan" aboveAverage="0" equalAverage="0" bottom="0" percent="0" rank="0" text="" dxfId="15">
      <formula>0</formula>
    </cfRule>
  </conditionalFormatting>
  <dataValidations count="3">
    <dataValidation allowBlank="true" errorStyle="stop" operator="between" showDropDown="false" showErrorMessage="false" showInputMessage="false" sqref="D10:D34" type="list">
      <formula1>"1 - Hoch,2 - Mittel,3 - Niedrig"</formula1>
      <formula2>0</formula2>
    </dataValidation>
    <dataValidation allowBlank="true" errorStyle="stop" operator="between" showDropDown="false" showErrorMessage="false" showInputMessage="false" sqref="K10:K34" type="list">
      <formula1>"Offen,In Bearbeitung,Erledigt,Blockiert"</formula1>
      <formula2>0</formula2>
    </dataValidation>
    <dataValidation allowBlank="true" error="Bitte einen Wert zwischen 0 % und 100 % eingeben." errorStyle="stop" errorTitle="Ungültiger Fertigstellungsgrad" operator="between" showDropDown="false" showErrorMessage="false" showInputMessage="false" sqref="L10:L3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398FC0-8960-4CFC-9590-9BDA8646BCBC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4472C4"/>
              <x14:axisColor rgb="FF000000"/>
            </x14:dataBar>
          </x14:cfRule>
          <xm:sqref>L10:L34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0"/>
    <col collapsed="false" customWidth="true" hidden="false" outlineLevel="0" max="3" min="3" style="1" width="52"/>
    <col collapsed="false" customWidth="true" hidden="false" outlineLevel="0" max="4" min="4" style="1" width="34"/>
    <col collapsed="false" customWidth="true" hidden="false" outlineLevel="0" max="5" min="5" style="1" width="24"/>
  </cols>
  <sheetData>
    <row r="1" customFormat="false" ht="25.5" hidden="false" customHeight="true" outlineLevel="0" collapsed="false">
      <c r="A1" s="49" t="s">
        <v>101</v>
      </c>
      <c r="B1" s="49"/>
      <c r="C1" s="49"/>
      <c r="D1" s="49"/>
      <c r="E1" s="49"/>
    </row>
    <row r="2" customFormat="false" ht="19.5" hidden="false" customHeight="true" outlineLevel="0" collapsed="false">
      <c r="A2" s="50" t="s">
        <v>102</v>
      </c>
      <c r="B2" s="50"/>
      <c r="C2" s="50"/>
      <c r="D2" s="50"/>
      <c r="E2" s="50"/>
    </row>
    <row r="4" customFormat="false" ht="19.5" hidden="false" customHeight="true" outlineLevel="0" collapsed="false">
      <c r="A4" s="51" t="s">
        <v>103</v>
      </c>
      <c r="B4" s="51"/>
      <c r="C4" s="51"/>
      <c r="D4" s="51"/>
      <c r="E4" s="51"/>
    </row>
    <row r="5" customFormat="false" ht="15" hidden="false" customHeight="true" outlineLevel="0" collapsed="false">
      <c r="A5" s="52" t="s">
        <v>104</v>
      </c>
      <c r="B5" s="52" t="s">
        <v>105</v>
      </c>
      <c r="C5" s="52" t="s">
        <v>106</v>
      </c>
      <c r="D5" s="52" t="s">
        <v>107</v>
      </c>
      <c r="E5" s="52" t="s">
        <v>108</v>
      </c>
    </row>
    <row r="6" customFormat="false" ht="33.75" hidden="false" customHeight="true" outlineLevel="0" collapsed="false">
      <c r="A6" s="53" t="s">
        <v>109</v>
      </c>
      <c r="B6" s="54" t="s">
        <v>110</v>
      </c>
      <c r="C6" s="54" t="s">
        <v>111</v>
      </c>
      <c r="D6" s="54" t="s">
        <v>112</v>
      </c>
      <c r="E6" s="54" t="s">
        <v>113</v>
      </c>
    </row>
    <row r="7" customFormat="false" ht="33.75" hidden="false" customHeight="true" outlineLevel="0" collapsed="false">
      <c r="A7" s="55" t="s">
        <v>114</v>
      </c>
      <c r="B7" s="56" t="s">
        <v>115</v>
      </c>
      <c r="C7" s="56" t="s">
        <v>116</v>
      </c>
      <c r="D7" s="56" t="s">
        <v>117</v>
      </c>
      <c r="E7" s="56" t="s">
        <v>118</v>
      </c>
    </row>
    <row r="8" customFormat="false" ht="33.75" hidden="false" customHeight="true" outlineLevel="0" collapsed="false">
      <c r="A8" s="53" t="s">
        <v>119</v>
      </c>
      <c r="B8" s="54" t="s">
        <v>120</v>
      </c>
      <c r="C8" s="54" t="s">
        <v>121</v>
      </c>
      <c r="D8" s="54" t="s">
        <v>122</v>
      </c>
      <c r="E8" s="54" t="s">
        <v>123</v>
      </c>
    </row>
    <row r="9" customFormat="false" ht="33.75" hidden="false" customHeight="true" outlineLevel="0" collapsed="false">
      <c r="A9" s="55" t="s">
        <v>124</v>
      </c>
      <c r="B9" s="56" t="s">
        <v>125</v>
      </c>
      <c r="C9" s="56" t="s">
        <v>126</v>
      </c>
      <c r="D9" s="56" t="s">
        <v>127</v>
      </c>
      <c r="E9" s="56" t="s">
        <v>128</v>
      </c>
    </row>
    <row r="10" customFormat="false" ht="33.75" hidden="false" customHeight="true" outlineLevel="0" collapsed="false">
      <c r="A10" s="53" t="s">
        <v>129</v>
      </c>
      <c r="B10" s="54" t="s">
        <v>130</v>
      </c>
      <c r="C10" s="54" t="s">
        <v>131</v>
      </c>
      <c r="D10" s="54" t="s">
        <v>132</v>
      </c>
      <c r="E10" s="54" t="s">
        <v>133</v>
      </c>
    </row>
    <row r="12" customFormat="false" ht="19.5" hidden="false" customHeight="true" outlineLevel="0" collapsed="false">
      <c r="A12" s="51" t="s">
        <v>134</v>
      </c>
      <c r="B12" s="51"/>
      <c r="C12" s="51"/>
      <c r="D12" s="51"/>
      <c r="E12" s="51"/>
    </row>
    <row r="13" customFormat="false" ht="15" hidden="false" customHeight="true" outlineLevel="0" collapsed="false">
      <c r="A13" s="52" t="s">
        <v>135</v>
      </c>
      <c r="B13" s="52" t="s">
        <v>136</v>
      </c>
      <c r="C13" s="52" t="s">
        <v>137</v>
      </c>
    </row>
    <row r="14" customFormat="false" ht="33.75" hidden="false" customHeight="true" outlineLevel="0" collapsed="false">
      <c r="A14" s="53" t="s">
        <v>138</v>
      </c>
      <c r="B14" s="54" t="s">
        <v>139</v>
      </c>
      <c r="C14" s="54" t="s">
        <v>140</v>
      </c>
      <c r="D14" s="54"/>
      <c r="E14" s="54"/>
    </row>
    <row r="15" customFormat="false" ht="33.75" hidden="false" customHeight="true" outlineLevel="0" collapsed="false">
      <c r="A15" s="55" t="s">
        <v>75</v>
      </c>
      <c r="B15" s="56" t="s">
        <v>141</v>
      </c>
      <c r="C15" s="56" t="s">
        <v>142</v>
      </c>
      <c r="D15" s="56"/>
      <c r="E15" s="56"/>
    </row>
    <row r="16" customFormat="false" ht="33.75" hidden="false" customHeight="true" outlineLevel="0" collapsed="false">
      <c r="A16" s="53" t="s">
        <v>143</v>
      </c>
      <c r="B16" s="54" t="s">
        <v>144</v>
      </c>
      <c r="C16" s="54" t="s">
        <v>145</v>
      </c>
      <c r="D16" s="54"/>
      <c r="E16" s="54"/>
    </row>
    <row r="17" customFormat="false" ht="33.75" hidden="false" customHeight="true" outlineLevel="0" collapsed="false">
      <c r="A17" s="55" t="s">
        <v>146</v>
      </c>
      <c r="B17" s="56" t="s">
        <v>147</v>
      </c>
      <c r="C17" s="56" t="s">
        <v>148</v>
      </c>
      <c r="D17" s="56"/>
      <c r="E17" s="56"/>
    </row>
    <row r="18" customFormat="false" ht="33.75" hidden="false" customHeight="true" outlineLevel="0" collapsed="false">
      <c r="A18" s="53" t="s">
        <v>149</v>
      </c>
      <c r="B18" s="54" t="s">
        <v>150</v>
      </c>
      <c r="C18" s="54" t="s">
        <v>151</v>
      </c>
      <c r="D18" s="54"/>
      <c r="E18" s="54"/>
    </row>
    <row r="19" customFormat="false" ht="33.75" hidden="false" customHeight="true" outlineLevel="0" collapsed="false">
      <c r="A19" s="55" t="s">
        <v>152</v>
      </c>
      <c r="B19" s="56" t="s">
        <v>153</v>
      </c>
      <c r="C19" s="56" t="s">
        <v>154</v>
      </c>
      <c r="D19" s="56"/>
      <c r="E19" s="56"/>
    </row>
    <row r="21" customFormat="false" ht="19.5" hidden="false" customHeight="true" outlineLevel="0" collapsed="false">
      <c r="A21" s="51" t="s">
        <v>155</v>
      </c>
      <c r="B21" s="51"/>
      <c r="C21" s="51"/>
      <c r="D21" s="51"/>
      <c r="E21" s="51"/>
    </row>
    <row r="22" customFormat="false" ht="15" hidden="false" customHeight="true" outlineLevel="0" collapsed="false">
      <c r="A22" s="52" t="s">
        <v>156</v>
      </c>
      <c r="B22" s="52" t="s">
        <v>157</v>
      </c>
      <c r="C22" s="52" t="s">
        <v>158</v>
      </c>
    </row>
    <row r="23" customFormat="false" ht="33.75" hidden="false" customHeight="true" outlineLevel="0" collapsed="false">
      <c r="A23" s="53" t="s">
        <v>159</v>
      </c>
      <c r="B23" s="54" t="s">
        <v>160</v>
      </c>
      <c r="C23" s="54" t="s">
        <v>161</v>
      </c>
      <c r="D23" s="54"/>
      <c r="E23" s="54"/>
    </row>
    <row r="24" customFormat="false" ht="33.75" hidden="false" customHeight="true" outlineLevel="0" collapsed="false">
      <c r="A24" s="55" t="s">
        <v>162</v>
      </c>
      <c r="B24" s="56" t="s">
        <v>163</v>
      </c>
      <c r="C24" s="56" t="s">
        <v>164</v>
      </c>
      <c r="D24" s="56"/>
      <c r="E24" s="56"/>
    </row>
    <row r="25" customFormat="false" ht="33.75" hidden="false" customHeight="true" outlineLevel="0" collapsed="false">
      <c r="A25" s="53" t="s">
        <v>165</v>
      </c>
      <c r="B25" s="54" t="s">
        <v>166</v>
      </c>
      <c r="C25" s="54" t="s">
        <v>167</v>
      </c>
      <c r="D25" s="54"/>
      <c r="E25" s="54"/>
    </row>
    <row r="26" customFormat="false" ht="33.75" hidden="false" customHeight="true" outlineLevel="0" collapsed="false">
      <c r="A26" s="55" t="s">
        <v>168</v>
      </c>
      <c r="B26" s="56" t="s">
        <v>169</v>
      </c>
      <c r="C26" s="56" t="s">
        <v>170</v>
      </c>
      <c r="D26" s="56"/>
      <c r="E26" s="56"/>
    </row>
    <row r="27" customFormat="false" ht="33.75" hidden="false" customHeight="true" outlineLevel="0" collapsed="false">
      <c r="A27" s="53" t="s">
        <v>171</v>
      </c>
      <c r="B27" s="54" t="s">
        <v>172</v>
      </c>
      <c r="C27" s="54" t="s">
        <v>173</v>
      </c>
      <c r="D27" s="54"/>
      <c r="E27" s="54"/>
    </row>
  </sheetData>
  <mergeCells count="5">
    <mergeCell ref="A1:E1"/>
    <mergeCell ref="A2:E2"/>
    <mergeCell ref="A4:E4"/>
    <mergeCell ref="A12:E12"/>
    <mergeCell ref="A21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34"/>
    <col collapsed="false" customWidth="true" hidden="false" outlineLevel="0" max="3" min="3" style="1" width="42"/>
    <col collapsed="false" customWidth="true" hidden="false" outlineLevel="0" max="4" min="4" style="1" width="38"/>
    <col collapsed="false" customWidth="true" hidden="false" outlineLevel="0" max="5" min="5" style="1" width="40"/>
  </cols>
  <sheetData>
    <row r="1" customFormat="false" ht="25.5" hidden="false" customHeight="true" outlineLevel="0" collapsed="false">
      <c r="A1" s="49" t="s">
        <v>174</v>
      </c>
      <c r="B1" s="49"/>
      <c r="C1" s="49"/>
      <c r="D1" s="49"/>
      <c r="E1" s="49"/>
    </row>
    <row r="2" customFormat="false" ht="19.5" hidden="false" customHeight="true" outlineLevel="0" collapsed="false">
      <c r="A2" s="50" t="s">
        <v>175</v>
      </c>
      <c r="B2" s="50"/>
      <c r="C2" s="50"/>
      <c r="D2" s="50"/>
      <c r="E2" s="50"/>
    </row>
    <row r="4" customFormat="false" ht="19.5" hidden="false" customHeight="true" outlineLevel="0" collapsed="false">
      <c r="A4" s="51" t="s">
        <v>176</v>
      </c>
      <c r="B4" s="51"/>
      <c r="C4" s="51"/>
      <c r="D4" s="51"/>
      <c r="E4" s="51"/>
    </row>
    <row r="5" customFormat="false" ht="15" hidden="false" customHeight="true" outlineLevel="0" collapsed="false">
      <c r="A5" s="52" t="s">
        <v>177</v>
      </c>
      <c r="B5" s="52" t="s">
        <v>178</v>
      </c>
      <c r="C5" s="52" t="s">
        <v>179</v>
      </c>
      <c r="D5" s="52" t="s">
        <v>180</v>
      </c>
      <c r="E5" s="52" t="s">
        <v>181</v>
      </c>
    </row>
    <row r="6" customFormat="false" ht="33.75" hidden="false" customHeight="true" outlineLevel="0" collapsed="false">
      <c r="A6" s="53" t="s">
        <v>182</v>
      </c>
      <c r="B6" s="54" t="s">
        <v>183</v>
      </c>
      <c r="C6" s="54" t="s">
        <v>184</v>
      </c>
      <c r="D6" s="54" t="s">
        <v>185</v>
      </c>
      <c r="E6" s="54" t="s">
        <v>186</v>
      </c>
    </row>
    <row r="7" customFormat="false" ht="33.75" hidden="false" customHeight="true" outlineLevel="0" collapsed="false">
      <c r="A7" s="55" t="s">
        <v>187</v>
      </c>
      <c r="B7" s="56" t="s">
        <v>188</v>
      </c>
      <c r="C7" s="56" t="s">
        <v>189</v>
      </c>
      <c r="D7" s="56" t="s">
        <v>190</v>
      </c>
      <c r="E7" s="56" t="s">
        <v>191</v>
      </c>
    </row>
    <row r="8" customFormat="false" ht="33.75" hidden="false" customHeight="true" outlineLevel="0" collapsed="false">
      <c r="A8" s="53" t="s">
        <v>192</v>
      </c>
      <c r="B8" s="54" t="s">
        <v>193</v>
      </c>
      <c r="C8" s="54" t="s">
        <v>194</v>
      </c>
      <c r="D8" s="54" t="s">
        <v>195</v>
      </c>
      <c r="E8" s="54" t="s">
        <v>196</v>
      </c>
    </row>
    <row r="9" customFormat="false" ht="33.75" hidden="false" customHeight="true" outlineLevel="0" collapsed="false">
      <c r="A9" s="55" t="s">
        <v>197</v>
      </c>
      <c r="B9" s="56" t="s">
        <v>198</v>
      </c>
      <c r="C9" s="56" t="s">
        <v>199</v>
      </c>
      <c r="D9" s="56" t="s">
        <v>200</v>
      </c>
      <c r="E9" s="56" t="s">
        <v>201</v>
      </c>
    </row>
    <row r="11" customFormat="false" ht="19.5" hidden="false" customHeight="true" outlineLevel="0" collapsed="false">
      <c r="A11" s="51" t="s">
        <v>202</v>
      </c>
      <c r="B11" s="51"/>
      <c r="C11" s="51"/>
      <c r="D11" s="51"/>
      <c r="E11" s="51"/>
    </row>
    <row r="12" customFormat="false" ht="15" hidden="false" customHeight="true" outlineLevel="0" collapsed="false">
      <c r="A12" s="52" t="s">
        <v>203</v>
      </c>
      <c r="B12" s="52" t="s">
        <v>204</v>
      </c>
      <c r="C12" s="52" t="s">
        <v>205</v>
      </c>
      <c r="D12" s="52" t="s">
        <v>192</v>
      </c>
    </row>
    <row r="13" customFormat="false" ht="33.75" hidden="false" customHeight="true" outlineLevel="0" collapsed="false">
      <c r="A13" s="53" t="s">
        <v>206</v>
      </c>
      <c r="B13" s="54" t="s">
        <v>207</v>
      </c>
      <c r="C13" s="54" t="s">
        <v>208</v>
      </c>
      <c r="D13" s="54" t="s">
        <v>209</v>
      </c>
      <c r="E13" s="54"/>
    </row>
    <row r="14" customFormat="false" ht="33.75" hidden="false" customHeight="true" outlineLevel="0" collapsed="false">
      <c r="A14" s="55" t="s">
        <v>210</v>
      </c>
      <c r="B14" s="56" t="s">
        <v>211</v>
      </c>
      <c r="C14" s="56" t="s">
        <v>212</v>
      </c>
      <c r="D14" s="56" t="s">
        <v>213</v>
      </c>
      <c r="E14" s="56"/>
    </row>
    <row r="15" customFormat="false" ht="33.75" hidden="false" customHeight="true" outlineLevel="0" collapsed="false">
      <c r="A15" s="53" t="s">
        <v>214</v>
      </c>
      <c r="B15" s="54" t="s">
        <v>215</v>
      </c>
      <c r="C15" s="54" t="s">
        <v>215</v>
      </c>
      <c r="D15" s="54" t="s">
        <v>213</v>
      </c>
      <c r="E15" s="54"/>
    </row>
    <row r="16" customFormat="false" ht="33.75" hidden="false" customHeight="true" outlineLevel="0" collapsed="false">
      <c r="A16" s="55" t="s">
        <v>216</v>
      </c>
      <c r="B16" s="56" t="s">
        <v>217</v>
      </c>
      <c r="C16" s="56" t="s">
        <v>218</v>
      </c>
      <c r="D16" s="56" t="s">
        <v>219</v>
      </c>
      <c r="E16" s="56"/>
    </row>
    <row r="17" customFormat="false" ht="33.75" hidden="false" customHeight="true" outlineLevel="0" collapsed="false">
      <c r="A17" s="53" t="s">
        <v>220</v>
      </c>
      <c r="B17" s="54" t="s">
        <v>221</v>
      </c>
      <c r="C17" s="54" t="s">
        <v>221</v>
      </c>
      <c r="D17" s="54" t="s">
        <v>222</v>
      </c>
      <c r="E17" s="54"/>
    </row>
    <row r="18" customFormat="false" ht="33.75" hidden="false" customHeight="true" outlineLevel="0" collapsed="false">
      <c r="A18" s="55" t="s">
        <v>223</v>
      </c>
      <c r="B18" s="56" t="s">
        <v>224</v>
      </c>
      <c r="C18" s="56" t="s">
        <v>224</v>
      </c>
      <c r="D18" s="56" t="s">
        <v>225</v>
      </c>
      <c r="E18" s="56"/>
    </row>
  </sheetData>
  <mergeCells count="4">
    <mergeCell ref="A1:E1"/>
    <mergeCell ref="A2:E2"/>
    <mergeCell ref="A4:E4"/>
    <mergeCell ref="A11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70"/>
    <col collapsed="false" customWidth="true" hidden="false" outlineLevel="0" max="3" min="3" style="1" width="40"/>
    <col collapsed="false" customWidth="true" hidden="false" outlineLevel="0" max="4" min="4" style="1" width="20"/>
  </cols>
  <sheetData>
    <row r="1" customFormat="false" ht="25.5" hidden="false" customHeight="true" outlineLevel="0" collapsed="false">
      <c r="A1" s="49" t="s">
        <v>226</v>
      </c>
      <c r="B1" s="49"/>
      <c r="C1" s="49"/>
      <c r="D1" s="49"/>
    </row>
    <row r="2" customFormat="false" ht="19.5" hidden="false" customHeight="true" outlineLevel="0" collapsed="false">
      <c r="A2" s="50" t="s">
        <v>227</v>
      </c>
      <c r="B2" s="50"/>
      <c r="C2" s="50"/>
      <c r="D2" s="50"/>
    </row>
    <row r="4" customFormat="false" ht="19.5" hidden="false" customHeight="true" outlineLevel="0" collapsed="false">
      <c r="A4" s="51" t="s">
        <v>228</v>
      </c>
      <c r="B4" s="51"/>
      <c r="C4" s="51"/>
      <c r="D4" s="51"/>
    </row>
    <row r="5" customFormat="false" ht="15" hidden="false" customHeight="true" outlineLevel="0" collapsed="false">
      <c r="A5" s="52" t="s">
        <v>229</v>
      </c>
      <c r="B5" s="52" t="s">
        <v>230</v>
      </c>
    </row>
    <row r="6" customFormat="false" ht="33.75" hidden="false" customHeight="true" outlineLevel="0" collapsed="false">
      <c r="A6" s="53" t="s">
        <v>231</v>
      </c>
      <c r="B6" s="54" t="s">
        <v>232</v>
      </c>
      <c r="C6" s="54"/>
      <c r="D6" s="54"/>
    </row>
    <row r="7" customFormat="false" ht="33.75" hidden="false" customHeight="true" outlineLevel="0" collapsed="false">
      <c r="A7" s="55" t="s">
        <v>233</v>
      </c>
      <c r="B7" s="56" t="s">
        <v>234</v>
      </c>
      <c r="C7" s="56"/>
      <c r="D7" s="56"/>
    </row>
    <row r="8" customFormat="false" ht="33.75" hidden="false" customHeight="true" outlineLevel="0" collapsed="false">
      <c r="A8" s="53" t="s">
        <v>235</v>
      </c>
      <c r="B8" s="54" t="s">
        <v>236</v>
      </c>
      <c r="C8" s="54"/>
      <c r="D8" s="54"/>
    </row>
    <row r="9" customFormat="false" ht="33.75" hidden="false" customHeight="true" outlineLevel="0" collapsed="false">
      <c r="A9" s="55" t="s">
        <v>237</v>
      </c>
      <c r="B9" s="56" t="s">
        <v>238</v>
      </c>
      <c r="C9" s="56"/>
      <c r="D9" s="56"/>
    </row>
    <row r="10" customFormat="false" ht="33.75" hidden="false" customHeight="true" outlineLevel="0" collapsed="false">
      <c r="A10" s="53" t="s">
        <v>239</v>
      </c>
      <c r="B10" s="54" t="s">
        <v>240</v>
      </c>
      <c r="C10" s="54"/>
      <c r="D10" s="54"/>
    </row>
    <row r="11" customFormat="false" ht="33.75" hidden="false" customHeight="true" outlineLevel="0" collapsed="false">
      <c r="A11" s="55" t="s">
        <v>241</v>
      </c>
      <c r="B11" s="56" t="s">
        <v>242</v>
      </c>
      <c r="C11" s="56"/>
      <c r="D11" s="56"/>
    </row>
    <row r="13" customFormat="false" ht="19.5" hidden="false" customHeight="true" outlineLevel="0" collapsed="false">
      <c r="A13" s="51" t="s">
        <v>243</v>
      </c>
      <c r="B13" s="51"/>
      <c r="C13" s="51"/>
      <c r="D13" s="51"/>
    </row>
    <row r="14" customFormat="false" ht="15" hidden="false" customHeight="true" outlineLevel="0" collapsed="false">
      <c r="A14" s="52" t="s">
        <v>244</v>
      </c>
      <c r="B14" s="52" t="s">
        <v>81</v>
      </c>
      <c r="C14" s="52" t="s">
        <v>245</v>
      </c>
    </row>
    <row r="15" customFormat="false" ht="33.75" hidden="false" customHeight="true" outlineLevel="0" collapsed="false">
      <c r="A15" s="53" t="s">
        <v>246</v>
      </c>
      <c r="B15" s="54" t="s">
        <v>247</v>
      </c>
      <c r="C15" s="54" t="s">
        <v>248</v>
      </c>
      <c r="D15" s="54"/>
    </row>
    <row r="16" customFormat="false" ht="33.75" hidden="false" customHeight="true" outlineLevel="0" collapsed="false">
      <c r="A16" s="55" t="s">
        <v>249</v>
      </c>
      <c r="B16" s="56" t="s">
        <v>250</v>
      </c>
      <c r="C16" s="56" t="s">
        <v>251</v>
      </c>
      <c r="D16" s="56"/>
    </row>
    <row r="17" customFormat="false" ht="33.75" hidden="false" customHeight="true" outlineLevel="0" collapsed="false">
      <c r="A17" s="53" t="s">
        <v>252</v>
      </c>
      <c r="B17" s="54" t="s">
        <v>253</v>
      </c>
      <c r="C17" s="54" t="s">
        <v>42</v>
      </c>
      <c r="D17" s="54"/>
    </row>
    <row r="18" customFormat="false" ht="33.75" hidden="false" customHeight="true" outlineLevel="0" collapsed="false">
      <c r="A18" s="55" t="s">
        <v>210</v>
      </c>
      <c r="B18" s="56" t="s">
        <v>254</v>
      </c>
      <c r="C18" s="56" t="s">
        <v>255</v>
      </c>
      <c r="D18" s="56"/>
    </row>
    <row r="19" customFormat="false" ht="33.75" hidden="false" customHeight="true" outlineLevel="0" collapsed="false">
      <c r="A19" s="53" t="s">
        <v>256</v>
      </c>
      <c r="B19" s="54" t="s">
        <v>257</v>
      </c>
      <c r="C19" s="54" t="s">
        <v>258</v>
      </c>
      <c r="D19" s="54"/>
    </row>
    <row r="20" customFormat="false" ht="33.75" hidden="false" customHeight="true" outlineLevel="0" collapsed="false">
      <c r="A20" s="55" t="s">
        <v>19</v>
      </c>
      <c r="B20" s="56" t="s">
        <v>259</v>
      </c>
      <c r="C20" s="56" t="s">
        <v>260</v>
      </c>
      <c r="D20" s="56"/>
    </row>
    <row r="21" customFormat="false" ht="33.75" hidden="false" customHeight="true" outlineLevel="0" collapsed="false">
      <c r="A21" s="53" t="s">
        <v>261</v>
      </c>
      <c r="B21" s="54" t="s">
        <v>262</v>
      </c>
      <c r="C21" s="54" t="s">
        <v>263</v>
      </c>
      <c r="D21" s="54"/>
    </row>
    <row r="22" customFormat="false" ht="33.75" hidden="false" customHeight="true" outlineLevel="0" collapsed="false">
      <c r="A22" s="55" t="s">
        <v>264</v>
      </c>
      <c r="B22" s="56" t="s">
        <v>265</v>
      </c>
      <c r="C22" s="56" t="s">
        <v>266</v>
      </c>
      <c r="D22" s="56"/>
    </row>
  </sheetData>
  <mergeCells count="4">
    <mergeCell ref="A1:D1"/>
    <mergeCell ref="A2:D2"/>
    <mergeCell ref="A4:D4"/>
    <mergeCell ref="A13:D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2026-08-30T11:10:23Z</dcterms:created>
  <dc:creator>Jan Weinland</dc:creator>
  <dc:description/>
  <dc:language>en-US</dc:language>
  <cp:lastModifiedBy/>
  <dcterms:modified xsi:type="dcterms:W3CDTF">2026-08-30T11:11:18Z</dcterms:modified>
  <cp:revision>0</cp:revision>
  <dc:subject/>
  <dc:title>Maßnahmenplan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