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beitsprotokoll" sheetId="1" state="visible" r:id="rId2"/>
    <sheet name="Arbeitszeit-Rechner" sheetId="2" state="visible" r:id="rId3"/>
    <sheet name="Fakturierungsquote" sheetId="3" state="visible" r:id="rId4"/>
    <sheet name="Monatsübersicht" sheetId="4" state="visible" r:id="rId5"/>
    <sheet name="Anleitung &amp; Hinweis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<sst xmlns="http://schemas.openxmlformats.org/spreadsheetml/2006/main" count="314" uniqueCount="211">
  <si>
    <t xml:space="preserve">📋  ARBEITSPROTOKOLL / TÄTIGKEITSNACHWEIS</t>
  </si>
  <si>
    <t xml:space="preserve">Rechtssichere Arbeitszeitdokumentation gemäß BAG-Urteil &amp; BMAS-Vorgaben</t>
  </si>
  <si>
    <t xml:space="preserve">Name:</t>
  </si>
  <si>
    <t xml:space="preserve">Max Mustermann</t>
  </si>
  <si>
    <t xml:space="preserve">Stunden gesamt:</t>
  </si>
  <si>
    <t xml:space="preserve">Abteilung / Projekt:</t>
  </si>
  <si>
    <t xml:space="preserve">Projektname / Abteilung</t>
  </si>
  <si>
    <t xml:space="preserve">Überstunden:</t>
  </si>
  <si>
    <t xml:space="preserve">Kalenderwoche:</t>
  </si>
  <si>
    <t xml:space="preserve">KW 28</t>
  </si>
  <si>
    <t xml:space="preserve">Urlaubstage:</t>
  </si>
  <si>
    <t xml:space="preserve">Monat / Jahr:</t>
  </si>
  <si>
    <t xml:space="preserve">Juli 2025</t>
  </si>
  <si>
    <t xml:space="preserve">Kranktage:</t>
  </si>
  <si>
    <t xml:space="preserve">Datum</t>
  </si>
  <si>
    <t xml:space="preserve">Beginn</t>
  </si>
  <si>
    <t xml:space="preserve">Ende</t>
  </si>
  <si>
    <t xml:space="preserve">Pause
(Min.)</t>
  </si>
  <si>
    <t xml:space="preserve">Tätigkeitsbeschreibung</t>
  </si>
  <si>
    <t xml:space="preserve">Netto-Zeit
(Std.)</t>
  </si>
  <si>
    <t xml:space="preserve">Abrechenbar?
(J/N)</t>
  </si>
  <si>
    <t xml:space="preserve">Mo 07.07.2025</t>
  </si>
  <si>
    <t xml:space="preserve">08:00</t>
  </si>
  <si>
    <t xml:space="preserve">17:00</t>
  </si>
  <si>
    <t xml:space="preserve">Projekt Kick-off Meeting, Aufgabenverteilung, Teamabstimmung</t>
  </si>
  <si>
    <t xml:space="preserve">J</t>
  </si>
  <si>
    <t xml:space="preserve">18:30</t>
  </si>
  <si>
    <t xml:space="preserve">E-Mail-Bearbeitung, interne Abstimmung</t>
  </si>
  <si>
    <t xml:space="preserve">N</t>
  </si>
  <si>
    <t xml:space="preserve">Di 08.07.2025</t>
  </si>
  <si>
    <t xml:space="preserve">09:00</t>
  </si>
  <si>
    <t xml:space="preserve">17:30</t>
  </si>
  <si>
    <t xml:space="preserve">Recherche für Projekt X, Konzepterstellung</t>
  </si>
  <si>
    <t xml:space="preserve">18:00</t>
  </si>
  <si>
    <t xml:space="preserve">Weiterbildung / Lektüre Fachbeitrag</t>
  </si>
  <si>
    <t xml:space="preserve">Mi 09.07.2025</t>
  </si>
  <si>
    <t xml:space="preserve">08:30</t>
  </si>
  <si>
    <t xml:space="preserve">Kundengespräch, Präsentation vorbereiten, Folien erstellen</t>
  </si>
  <si>
    <t xml:space="preserve">Do 10.07.2025</t>
  </si>
  <si>
    <t xml:space="preserve">16:00</t>
  </si>
  <si>
    <t xml:space="preserve">Code-Review, Bugfixes, Dokumentation schreiben</t>
  </si>
  <si>
    <t xml:space="preserve">Monatsabrechnung vorbereiten, Rechnungen prüfen</t>
  </si>
  <si>
    <t xml:space="preserve">Fr 11.07.2025</t>
  </si>
  <si>
    <t xml:space="preserve">13:00</t>
  </si>
  <si>
    <t xml:space="preserve">Wochenbericht erstellen, Ergebnisse zusammenfassen</t>
  </si>
  <si>
    <t xml:space="preserve">WOCHENSUMME</t>
  </si>
  <si>
    <t xml:space="preserve">Std.</t>
  </si>
  <si>
    <t xml:space="preserve">Unterschrift Arbeitnehmer:</t>
  </si>
  <si>
    <t xml:space="preserve">Unterschrift Vorgesetzter / Kunde:</t>
  </si>
  <si>
    <t xml:space="preserve">Datum: _______________</t>
  </si>
  <si>
    <t xml:space="preserve">⚖  Hinweis: Dieses Protokoll dient als rechtssicherer Nachweis gemäß BAG-Urteil zur Arbeitszeiterfassung. Pausen gem. ArbZG sind zwingend zu dokumentieren. Nachträgliches Ausfüllen vermeiden.</t>
  </si>
  <si>
    <t xml:space="preserve">⏱  ARBEITSZEIT-RECHNER</t>
  </si>
  <si>
    <t xml:space="preserve">Tägliche Netto-Arbeitszeit schnell berechnen</t>
  </si>
  <si>
    <t xml:space="preserve">EINGABE  (blaue Felder ausfüllen)</t>
  </si>
  <si>
    <t xml:space="preserve">Startzeit (HH:MM):</t>
  </si>
  <si>
    <t xml:space="preserve">Beginn der Arbeit</t>
  </si>
  <si>
    <t xml:space="preserve">Endzeit (HH:MM):</t>
  </si>
  <si>
    <t xml:space="preserve">Ende der Arbeit</t>
  </si>
  <si>
    <t xml:space="preserve">Pause (Minuten):</t>
  </si>
  <si>
    <t xml:space="preserve">z.B. 30, 45 oder 60 Min.</t>
  </si>
  <si>
    <t xml:space="preserve">ERGEBNIS</t>
  </si>
  <si>
    <t xml:space="preserve">Bruttoarbeitszeit:</t>
  </si>
  <si>
    <t xml:space="preserve">Gesamtzeit inkl. Pause</t>
  </si>
  <si>
    <t xml:space="preserve">Pause:</t>
  </si>
  <si>
    <t xml:space="preserve">Dokumentierte Pause</t>
  </si>
  <si>
    <t xml:space="preserve">Netto-Arbeitszeit:</t>
  </si>
  <si>
    <t xml:space="preserve">Tatsächliche Arbeitszeit</t>
  </si>
  <si>
    <t xml:space="preserve">In Industrie-Minuten:</t>
  </si>
  <si>
    <t xml:space="preserve">h (dez.)</t>
  </si>
  <si>
    <t xml:space="preserve">z.B. 7,75 = 7 Std. 45 Min.</t>
  </si>
  <si>
    <t xml:space="preserve">Überstunden (vs. 8h):</t>
  </si>
  <si>
    <t xml:space="preserve">Positiv = Über, Negativ = Unter</t>
  </si>
  <si>
    <t xml:space="preserve">PAUSE-PFLICHTEN NACH ARBEITSZEITGESETZ (§ 4 ArbZG)</t>
  </si>
  <si>
    <t xml:space="preserve">bis 6 Stunden:</t>
  </si>
  <si>
    <t xml:space="preserve">keine Pause vorgeschrieben</t>
  </si>
  <si>
    <t xml:space="preserve">6–9 Stunden:</t>
  </si>
  <si>
    <t xml:space="preserve">mindestens 30 Minuten Pause</t>
  </si>
  <si>
    <t xml:space="preserve">über 9 Stunden:</t>
  </si>
  <si>
    <t xml:space="preserve">mindestens 45 Minuten Pause</t>
  </si>
  <si>
    <t xml:space="preserve">PFLICHTPAUSEN-PRÜFUNG</t>
  </si>
  <si>
    <t xml:space="preserve">Eingetragene Pause ausreichend?</t>
  </si>
  <si>
    <t xml:space="preserve">📊  FAKTURIERUNGSQUOTE / PRODUKTIVITÄTSRATE</t>
  </si>
  <si>
    <t xml:space="preserve">Berechnung der abrechenbaren Projektstunden für Freiberufler &amp; Agenturen</t>
  </si>
  <si>
    <t xml:space="preserve">FORMEL:  Fakturierungsquote (%) = (Abrechenbare Projektstunden / Netto-Arbeitszeit) × 100</t>
  </si>
  <si>
    <t xml:space="preserve">EINGABE  (blaue Felder)</t>
  </si>
  <si>
    <t xml:space="preserve">Gesamtarbeitszeit (Std.):</t>
  </si>
  <si>
    <t xml:space="preserve">Gebuchte Arbeitszeit inkl. Pause</t>
  </si>
  <si>
    <t xml:space="preserve">Pausen (Std.):</t>
  </si>
  <si>
    <t xml:space="preserve">z.B. 0,5 oder 1,0 Stunden</t>
  </si>
  <si>
    <t xml:space="preserve">Abrechenbare Projektstunden:</t>
  </si>
  <si>
    <t xml:space="preserve">Zeit direkt am Kundenprojekt</t>
  </si>
  <si>
    <t xml:space="preserve">Stundensatz (€/Std.):</t>
  </si>
  <si>
    <t xml:space="preserve">Ihr Honorar pro Stunde</t>
  </si>
  <si>
    <t xml:space="preserve">Netto-Arbeitszeit (Std.):</t>
  </si>
  <si>
    <t xml:space="preserve">Fakturierungsquote:</t>
  </si>
  <si>
    <t xml:space="preserve">% der Netto-Zeit</t>
  </si>
  <si>
    <t xml:space="preserve">Abrechenbare Vergütung (€):</t>
  </si>
  <si>
    <t xml:space="preserve">Nicht abrechenbare Stunden:</t>
  </si>
  <si>
    <t xml:space="preserve">Std. intern</t>
  </si>
  <si>
    <t xml:space="preserve">Entgangener Umsatz (€):</t>
  </si>
  <si>
    <t xml:space="preserve">Opportunitätskosten</t>
  </si>
  <si>
    <t xml:space="preserve">Intern-Quote:</t>
  </si>
  <si>
    <t xml:space="preserve">% interne Zeit</t>
  </si>
  <si>
    <t xml:space="preserve">BRANCHEN-BENCHMARKS (Richtwerte)</t>
  </si>
  <si>
    <t xml:space="preserve">&lt; 50%</t>
  </si>
  <si>
    <t xml:space="preserve">Kritisch – viele interne Tätigkeiten, Prozesse optimieren</t>
  </si>
  <si>
    <t xml:space="preserve">50–65%</t>
  </si>
  <si>
    <t xml:space="preserve">Unterdurchschnittlich – Verbesserungspotenzial vorhanden</t>
  </si>
  <si>
    <t xml:space="preserve">65–75%</t>
  </si>
  <si>
    <t xml:space="preserve">Durchschnittlich – typisch für Agenturen &amp; Beratungsunternehmen</t>
  </si>
  <si>
    <t xml:space="preserve">75–85%</t>
  </si>
  <si>
    <t xml:space="preserve">Gut – effiziente Nutzung der Arbeitszeit</t>
  </si>
  <si>
    <t xml:space="preserve">&gt; 85%</t>
  </si>
  <si>
    <t xml:space="preserve">Sehr gut – hochgradig effizient, Burnout-Risiko beachten</t>
  </si>
  <si>
    <t xml:space="preserve">📅  MONATSÜBERSICHT – ARBEITSZEITEN &amp; TÄTIGKEITEN</t>
  </si>
  <si>
    <t xml:space="preserve">Übersicht aller Arbeitstage eines Monats mit automatischer Summenbildung</t>
  </si>
  <si>
    <t xml:space="preserve">Soll-Stunden/Tag:</t>
  </si>
  <si>
    <t xml:space="preserve">KW</t>
  </si>
  <si>
    <t xml:space="preserve">Netto-Std.</t>
  </si>
  <si>
    <t xml:space="preserve">Soll-Std.</t>
  </si>
  <si>
    <t xml:space="preserve">Diff.</t>
  </si>
  <si>
    <t xml:space="preserve">Tätigkeiten</t>
  </si>
  <si>
    <t xml:space="preserve">KW 27</t>
  </si>
  <si>
    <t xml:space="preserve">Di 01.07.</t>
  </si>
  <si>
    <t xml:space="preserve">Projekt-Meeting, Konzept, E-Mails</t>
  </si>
  <si>
    <t xml:space="preserve">Mi 02.07.</t>
  </si>
  <si>
    <t xml:space="preserve">Entwicklung Feature X, Code-Review</t>
  </si>
  <si>
    <t xml:space="preserve">Do 03.07.</t>
  </si>
  <si>
    <t xml:space="preserve">Kundengespräch, Präsentation</t>
  </si>
  <si>
    <t xml:space="preserve">Fr 04.07.</t>
  </si>
  <si>
    <t xml:space="preserve">16:30</t>
  </si>
  <si>
    <t xml:space="preserve">Dokumentation, Bugfixes</t>
  </si>
  <si>
    <t xml:space="preserve">Mo 07.07.</t>
  </si>
  <si>
    <t xml:space="preserve">Wochenbericht, Planung</t>
  </si>
  <si>
    <t xml:space="preserve">Di 08.07.</t>
  </si>
  <si>
    <t xml:space="preserve">Mi 09.07.</t>
  </si>
  <si>
    <t xml:space="preserve">Do 10.07.</t>
  </si>
  <si>
    <t xml:space="preserve">Fr 11.07.</t>
  </si>
  <si>
    <t xml:space="preserve">KW 29</t>
  </si>
  <si>
    <t xml:space="preserve">Mo 14.07.</t>
  </si>
  <si>
    <t xml:space="preserve">Di 15.07.</t>
  </si>
  <si>
    <t xml:space="preserve">Mi 16.07.</t>
  </si>
  <si>
    <t xml:space="preserve">Do 17.07.</t>
  </si>
  <si>
    <t xml:space="preserve">Fr 18.07.</t>
  </si>
  <si>
    <t xml:space="preserve">KW 30</t>
  </si>
  <si>
    <t xml:space="preserve">Mo 21.07.</t>
  </si>
  <si>
    <t xml:space="preserve">Di 22.07.</t>
  </si>
  <si>
    <t xml:space="preserve">Mi 23.07.</t>
  </si>
  <si>
    <t xml:space="preserve">Do 24.07.</t>
  </si>
  <si>
    <t xml:space="preserve">Fr 25.07.</t>
  </si>
  <si>
    <t xml:space="preserve">KW 31</t>
  </si>
  <si>
    <t xml:space="preserve">Mo 28.07.</t>
  </si>
  <si>
    <t xml:space="preserve">Di 29.07.</t>
  </si>
  <si>
    <t xml:space="preserve">Mi 30.07.</t>
  </si>
  <si>
    <t xml:space="preserve">Do 31.07.</t>
  </si>
  <si>
    <t xml:space="preserve">MONATSSUMME JULI 2025</t>
  </si>
  <si>
    <t xml:space="preserve">Std. gesamt</t>
  </si>
  <si>
    <t xml:space="preserve">📖  ANLEITUNG &amp; RECHTLICHE HINWEISE</t>
  </si>
  <si>
    <t xml:space="preserve">Leitfaden zur korrekten Nutzung dieser Arbeitsprotokoll-Vorlage</t>
  </si>
  <si>
    <t xml:space="preserve">TABELLENBLÄTTER ÜBERSICHT</t>
  </si>
  <si>
    <t xml:space="preserve">1</t>
  </si>
  <si>
    <t xml:space="preserve">Arbeitsprotokoll</t>
  </si>
  <si>
    <t xml:space="preserve">Wöchentliche Erfassung aller Arbeitstage mit Tätigkeitsbeschreibung und Unterschriftenfeld</t>
  </si>
  <si>
    <t xml:space="preserve">2</t>
  </si>
  <si>
    <t xml:space="preserve">Arbeitszeit-Rechner</t>
  </si>
  <si>
    <t xml:space="preserve">Schnellrechner für Netto-Arbeitszeit inkl. Pflichtpausen-Prüfung nach ArbZG</t>
  </si>
  <si>
    <t xml:space="preserve">3</t>
  </si>
  <si>
    <t xml:space="preserve">Fakturierungsquote</t>
  </si>
  <si>
    <t xml:space="preserve">Berechnung der abrechenbaren Projektstunden und Produktivitätsrate für Freiberufler</t>
  </si>
  <si>
    <t xml:space="preserve">4</t>
  </si>
  <si>
    <t xml:space="preserve">Monatsübersicht</t>
  </si>
  <si>
    <t xml:space="preserve">Gesamtübersicht aller Arbeitstage eines Kalendermonats mit automatischer Summenbildung</t>
  </si>
  <si>
    <t xml:space="preserve">DIE 4 SÄULEN EINES RECHTSSICHEREN ARBEITSPROTOKOLLS</t>
  </si>
  <si>
    <t xml:space="preserve">Basisdaten</t>
  </si>
  <si>
    <t xml:space="preserve">Name des Mitarbeiters, Datum, Projekt- oder Abteilungsname</t>
  </si>
  <si>
    <t xml:space="preserve">Zeitangaben</t>
  </si>
  <si>
    <t xml:space="preserve">Arbeitsbeginn, Arbeitsende und genaue Pausendauer in Minuten</t>
  </si>
  <si>
    <t xml:space="preserve">Konkrete Aufgaben (nicht 'Büroarbeit', sondern z.B. 'Erstellung Monatsabrechnung Kunde X')</t>
  </si>
  <si>
    <t xml:space="preserve">Bestätigung</t>
  </si>
  <si>
    <t xml:space="preserve">Unterschrift Arbeitnehmer und ggf. Freigabe Vorgesetzter / Kunde</t>
  </si>
  <si>
    <t xml:space="preserve">HÄUFIGE FEHLER VERMEIDEN</t>
  </si>
  <si>
    <t xml:space="preserve">❌</t>
  </si>
  <si>
    <t xml:space="preserve">Zu vage Beschreibungen</t>
  </si>
  <si>
    <t xml:space="preserve">Nicht: 'Computer', 'Büroarbeit' – Stattdessen: 'Recherche Projekt X', 'Kundenpräsentation Firma Y'</t>
  </si>
  <si>
    <t xml:space="preserve">Nachträgliches Ausfüllen</t>
  </si>
  <si>
    <t xml:space="preserve">Täglich ausfüllen! Wer erst am Freitag dokumentiert, vergisst Details → Rechtsunsicherheit</t>
  </si>
  <si>
    <t xml:space="preserve">Pausen nicht dokumentiert</t>
  </si>
  <si>
    <t xml:space="preserve">ArbZG § 4: Pflichtpausen müssen eingetragen sein – Fehlende Pausen = Bußgeld für Arbeitgeber</t>
  </si>
  <si>
    <t xml:space="preserve">Rundungsfehler</t>
  </si>
  <si>
    <t xml:space="preserve">Bei minutengenauer Abrechnung: Industrie-Minuten verwenden (0,25 = 15 Min., 0,5 = 30 Min.)</t>
  </si>
  <si>
    <t xml:space="preserve">FARBCODIERUNG DIESER TABELLE</t>
  </si>
  <si>
    <t xml:space="preserve">🔵</t>
  </si>
  <si>
    <t xml:space="preserve">Blaue Felder</t>
  </si>
  <si>
    <t xml:space="preserve">Eingabefelder – hier Ihre Daten eintragen</t>
  </si>
  <si>
    <t xml:space="preserve">🟢</t>
  </si>
  <si>
    <t xml:space="preserve">Grüne Felder</t>
  </si>
  <si>
    <t xml:space="preserve">Berechnete Ergebnisse – automatisch durch Formeln</t>
  </si>
  <si>
    <t xml:space="preserve">🟡</t>
  </si>
  <si>
    <t xml:space="preserve">Gelbe Felder</t>
  </si>
  <si>
    <t xml:space="preserve">Pflichtfelder – unbedingt ausfüllen</t>
  </si>
  <si>
    <t xml:space="preserve">RECHTLICHE GRUNDLAGEN</t>
  </si>
  <si>
    <t xml:space="preserve">⚖</t>
  </si>
  <si>
    <t xml:space="preserve">BAG-Urteil (2022)</t>
  </si>
  <si>
    <t xml:space="preserve">Bundesarbeitsgericht: Arbeitgeber sind zur Zeiterfassung verpflichtet</t>
  </si>
  <si>
    <t xml:space="preserve">ArbZG § 4</t>
  </si>
  <si>
    <t xml:space="preserve">Pflichtpausen: ≥30 Min. bei &gt;6h, ≥45 Min. bei &gt;9h Arbeitszeit</t>
  </si>
  <si>
    <t xml:space="preserve">BMAS-Vorgaben</t>
  </si>
  <si>
    <t xml:space="preserve">Bundesministerium für Arbeit und Soziales: System zur Erfassung der täglichen Arbeitszeit</t>
  </si>
  <si>
    <t xml:space="preserve">IHK-Empfehlung</t>
  </si>
  <si>
    <t xml:space="preserve">Klare und strukturierte Dokumentation für Prüfungen durch Zoll und Finanzamt</t>
  </si>
  <si>
    <t xml:space="preserve">💡 Tipp: Speichern Sie dieses Dokument monatlich ab und archivieren Sie es mindestens 2 Jahre (empfohlen: 10 Jahre für steuerliche Nachweise).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</si>
</sst>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&quot; Std.&quot;"/>
    <numFmt numFmtId="166" formatCode="hh:mm"/>
    <numFmt numFmtId="167" formatCode="0.00"/>
    <numFmt numFmtId="168" formatCode="0.0%"/>
    <numFmt numFmtId="169" formatCode="#,##0.00&quot; €&quot;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E844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i val="true"/>
      <sz val="8"/>
      <color rgb="FF8B0000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E844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1A1A1A"/>
      <name val="Arial"/>
      <family val="0"/>
      <charset val="1"/>
    </font>
    <font>
      <b val="true"/>
      <sz val="11"/>
      <color rgb="FF2E75B6"/>
      <name val="Arial"/>
      <family val="0"/>
      <charset val="1"/>
    </font>
    <font>
      <i val="true"/>
      <sz val="9"/>
      <color rgb="FF8B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CE4D6"/>
      </patternFill>
    </fill>
    <fill>
      <patternFill patternType="solid">
        <fgColor rgb="FFD6E4F0"/>
        <bgColor rgb="FFD5F5E3"/>
      </patternFill>
    </fill>
    <fill>
      <patternFill patternType="solid">
        <fgColor rgb="FFD5F5E3"/>
        <bgColor rgb="FFCCFFFF"/>
      </patternFill>
    </fill>
    <fill>
      <patternFill patternType="solid">
        <fgColor rgb="FFFFFFFF"/>
        <bgColor rgb="FFFFF2CC"/>
      </patternFill>
    </fill>
    <fill>
      <patternFill patternType="solid">
        <fgColor rgb="FFFCE4D6"/>
        <bgColor rgb="FFFFF2CC"/>
      </patternFill>
    </fill>
    <fill>
      <patternFill patternType="solid">
        <fgColor rgb="FF1E8449"/>
        <bgColor rgb="FF008080"/>
      </patternFill>
    </fill>
    <fill>
      <patternFill patternType="solid">
        <fgColor rgb="FFF4A460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ADB5BD"/>
      </left>
      <right/>
      <top style="thin">
        <color rgb="FFADB5BD"/>
      </top>
      <bottom style="thin">
        <color rgb="FFADB5BD"/>
      </bottom>
      <diagonal/>
    </border>
    <border diagonalUp="false" diagonalDown="false">
      <left style="thin">
        <color rgb="FFADB5BD"/>
      </left>
      <right style="thin">
        <color rgb="FFADB5BD"/>
      </right>
      <top style="thin">
        <color rgb="FFADB5BD"/>
      </top>
      <bottom style="thin">
        <color rgb="FFADB5BD"/>
      </bottom>
      <diagonal/>
    </border>
    <border diagonalUp="false" diagonalDown="false">
      <left/>
      <right/>
      <top/>
      <bottom style="medium">
        <color rgb="FF1A1A1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ADB5BD"/>
      <rgbColor rgb="FF888888"/>
      <rgbColor rgb="FF9999FF"/>
      <rgbColor rgb="FF993366"/>
      <rgbColor rgb="FFFFF2CC"/>
      <rgbColor rgb="FFCCFFFF"/>
      <rgbColor rgb="FF660066"/>
      <rgbColor rgb="FFF4A46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1E8449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G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3" min="2" style="0" width="12"/>
    <col collapsed="false" customWidth="true" hidden="false" outlineLevel="0" max="4" min="4" style="0" width="10"/>
    <col collapsed="false" customWidth="true" hidden="false" outlineLevel="0" max="5" min="5" style="0" width="42"/>
    <col collapsed="false" customWidth="true" hidden="false" outlineLevel="0" max="6" min="6" style="0" width="12"/>
    <col collapsed="false" customWidth="true" hidden="false" outlineLevel="0" max="7" min="7" style="0" width="1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2</v>
      </c>
      <c r="B4" s="4" t="s">
        <v>3</v>
      </c>
      <c r="C4" s="4"/>
      <c r="D4" s="4"/>
      <c r="F4" s="5" t="s">
        <v>4</v>
      </c>
      <c r="G4" s="6" t="n">
        <f aca="false">F20</f>
        <v>38.75</v>
      </c>
    </row>
    <row r="5" customFormat="false" ht="21.75" hidden="false" customHeight="true" outlineLevel="0" collapsed="false">
      <c r="A5" s="3" t="s">
        <v>5</v>
      </c>
      <c r="B5" s="4" t="s">
        <v>6</v>
      </c>
      <c r="C5" s="4"/>
      <c r="D5" s="4"/>
      <c r="F5" s="5" t="s">
        <v>7</v>
      </c>
      <c r="G5" s="6" t="n">
        <f aca="false">F20-40</f>
        <v>-1.24999999999999</v>
      </c>
    </row>
    <row r="6" customFormat="false" ht="21.75" hidden="false" customHeight="true" outlineLevel="0" collapsed="false">
      <c r="A6" s="3" t="s">
        <v>8</v>
      </c>
      <c r="B6" s="4" t="s">
        <v>9</v>
      </c>
      <c r="C6" s="4"/>
      <c r="D6" s="4"/>
      <c r="F6" s="5" t="s">
        <v>10</v>
      </c>
      <c r="G6" s="7" t="n">
        <v>0</v>
      </c>
    </row>
    <row r="7" customFormat="false" ht="21.75" hidden="false" customHeight="true" outlineLevel="0" collapsed="false">
      <c r="A7" s="3" t="s">
        <v>11</v>
      </c>
      <c r="B7" s="4" t="s">
        <v>12</v>
      </c>
      <c r="C7" s="4"/>
      <c r="D7" s="4"/>
      <c r="F7" s="5" t="s">
        <v>13</v>
      </c>
      <c r="G7" s="7" t="n">
        <v>0</v>
      </c>
    </row>
    <row r="8" customFormat="false" ht="6" hidden="false" customHeight="true" outlineLevel="0" collapsed="false"/>
    <row r="9" customFormat="false" ht="27.75" hidden="false" customHeight="true" outlineLevel="0" collapsed="false">
      <c r="A9" s="8" t="s">
        <v>14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</row>
    <row r="10" customFormat="false" ht="21.75" hidden="false" customHeight="true" outlineLevel="0" collapsed="false">
      <c r="A10" s="9" t="s">
        <v>21</v>
      </c>
      <c r="B10" s="10" t="s">
        <v>22</v>
      </c>
      <c r="C10" s="10" t="s">
        <v>23</v>
      </c>
      <c r="D10" s="11" t="n">
        <v>60</v>
      </c>
      <c r="E10" s="12" t="s">
        <v>24</v>
      </c>
      <c r="F10" s="13" t="n">
        <f aca="false">IF(AND(B10&lt;&gt;"",C10&lt;&gt;""),MAX(0,(C10-B10)*24-D10/60),"")</f>
        <v>8</v>
      </c>
      <c r="G10" s="11" t="s">
        <v>25</v>
      </c>
    </row>
    <row r="11" customFormat="false" ht="21.75" hidden="false" customHeight="true" outlineLevel="0" collapsed="false">
      <c r="A11" s="14"/>
      <c r="B11" s="10" t="s">
        <v>23</v>
      </c>
      <c r="C11" s="10" t="s">
        <v>26</v>
      </c>
      <c r="D11" s="11"/>
      <c r="E11" s="12" t="s">
        <v>27</v>
      </c>
      <c r="F11" s="13" t="n">
        <f aca="false">IF(AND(B11&lt;&gt;"",C11&lt;&gt;""),MAX(0,(C11-B11)*24-D11/60),"")</f>
        <v>1.5</v>
      </c>
      <c r="G11" s="11" t="s">
        <v>28</v>
      </c>
    </row>
    <row r="12" customFormat="false" ht="21.75" hidden="false" customHeight="true" outlineLevel="0" collapsed="false">
      <c r="A12" s="15" t="s">
        <v>29</v>
      </c>
      <c r="B12" s="10" t="s">
        <v>30</v>
      </c>
      <c r="C12" s="10" t="s">
        <v>31</v>
      </c>
      <c r="D12" s="11" t="n">
        <v>45</v>
      </c>
      <c r="E12" s="12" t="s">
        <v>32</v>
      </c>
      <c r="F12" s="13" t="n">
        <f aca="false">IF(AND(B12&lt;&gt;"",C12&lt;&gt;""),MAX(0,(C12-B12)*24-D12/60),"")</f>
        <v>7.75</v>
      </c>
      <c r="G12" s="11" t="s">
        <v>25</v>
      </c>
    </row>
    <row r="13" customFormat="false" ht="21.75" hidden="false" customHeight="true" outlineLevel="0" collapsed="false">
      <c r="A13" s="16"/>
      <c r="B13" s="10" t="s">
        <v>31</v>
      </c>
      <c r="C13" s="10" t="s">
        <v>33</v>
      </c>
      <c r="D13" s="11"/>
      <c r="E13" s="12" t="s">
        <v>34</v>
      </c>
      <c r="F13" s="13" t="n">
        <f aca="false">IF(AND(B13&lt;&gt;"",C13&lt;&gt;""),MAX(0,(C13-B13)*24-D13/60),"")</f>
        <v>0.500000000000001</v>
      </c>
      <c r="G13" s="11" t="s">
        <v>28</v>
      </c>
    </row>
    <row r="14" customFormat="false" ht="21.75" hidden="false" customHeight="true" outlineLevel="0" collapsed="false">
      <c r="A14" s="9" t="s">
        <v>35</v>
      </c>
      <c r="B14" s="10" t="s">
        <v>36</v>
      </c>
      <c r="C14" s="10" t="s">
        <v>23</v>
      </c>
      <c r="D14" s="11" t="n">
        <v>60</v>
      </c>
      <c r="E14" s="12" t="s">
        <v>37</v>
      </c>
      <c r="F14" s="13" t="n">
        <f aca="false">IF(AND(B14&lt;&gt;"",C14&lt;&gt;""),MAX(0,(C14-B14)*24-D14/60),"")</f>
        <v>7.5</v>
      </c>
      <c r="G14" s="11" t="s">
        <v>25</v>
      </c>
    </row>
    <row r="15" customFormat="false" ht="21.75" hidden="false" customHeight="true" outlineLevel="0" collapsed="false">
      <c r="A15" s="14"/>
      <c r="B15" s="17"/>
      <c r="C15" s="17"/>
      <c r="D15" s="17"/>
      <c r="E15" s="18"/>
      <c r="F15" s="19"/>
      <c r="G15" s="17"/>
    </row>
    <row r="16" customFormat="false" ht="21.75" hidden="false" customHeight="true" outlineLevel="0" collapsed="false">
      <c r="A16" s="15" t="s">
        <v>38</v>
      </c>
      <c r="B16" s="10" t="s">
        <v>22</v>
      </c>
      <c r="C16" s="10" t="s">
        <v>39</v>
      </c>
      <c r="D16" s="11" t="n">
        <v>30</v>
      </c>
      <c r="E16" s="12" t="s">
        <v>40</v>
      </c>
      <c r="F16" s="13" t="n">
        <f aca="false">IF(AND(B16&lt;&gt;"",C16&lt;&gt;""),MAX(0,(C16-B16)*24-D16/60),"")</f>
        <v>7.5</v>
      </c>
      <c r="G16" s="11" t="s">
        <v>25</v>
      </c>
    </row>
    <row r="17" customFormat="false" ht="21.75" hidden="false" customHeight="true" outlineLevel="0" collapsed="false">
      <c r="A17" s="16"/>
      <c r="B17" s="10" t="s">
        <v>39</v>
      </c>
      <c r="C17" s="10" t="s">
        <v>23</v>
      </c>
      <c r="D17" s="11"/>
      <c r="E17" s="12" t="s">
        <v>41</v>
      </c>
      <c r="F17" s="13" t="n">
        <f aca="false">IF(AND(B17&lt;&gt;"",C17&lt;&gt;""),MAX(0,(C17-B17)*24-D17/60),"")</f>
        <v>1</v>
      </c>
      <c r="G17" s="11" t="s">
        <v>28</v>
      </c>
    </row>
    <row r="18" customFormat="false" ht="21.75" hidden="false" customHeight="true" outlineLevel="0" collapsed="false">
      <c r="A18" s="9" t="s">
        <v>42</v>
      </c>
      <c r="B18" s="10" t="s">
        <v>22</v>
      </c>
      <c r="C18" s="10" t="s">
        <v>43</v>
      </c>
      <c r="D18" s="11"/>
      <c r="E18" s="12" t="s">
        <v>44</v>
      </c>
      <c r="F18" s="13" t="n">
        <f aca="false">IF(AND(B18&lt;&gt;"",C18&lt;&gt;""),MAX(0,(C18-B18)*24-D18/60),"")</f>
        <v>5</v>
      </c>
      <c r="G18" s="11" t="s">
        <v>25</v>
      </c>
    </row>
    <row r="19" customFormat="false" ht="21.75" hidden="false" customHeight="true" outlineLevel="0" collapsed="false">
      <c r="A19" s="14"/>
      <c r="B19" s="17"/>
      <c r="C19" s="17"/>
      <c r="D19" s="17"/>
      <c r="E19" s="18"/>
      <c r="F19" s="19"/>
      <c r="G19" s="17"/>
    </row>
    <row r="20" customFormat="false" ht="25.5" hidden="false" customHeight="true" outlineLevel="0" collapsed="false">
      <c r="A20" s="20" t="s">
        <v>45</v>
      </c>
      <c r="B20" s="20"/>
      <c r="C20" s="20"/>
      <c r="D20" s="20"/>
      <c r="E20" s="20"/>
      <c r="F20" s="21" t="n">
        <f aca="false">SUM(F10:F19)</f>
        <v>38.75</v>
      </c>
      <c r="G20" s="22" t="s">
        <v>46</v>
      </c>
    </row>
    <row r="21" customFormat="false" ht="7.5" hidden="false" customHeight="true" outlineLevel="0" collapsed="false"/>
    <row r="22" customFormat="false" ht="19.5" hidden="false" customHeight="true" outlineLevel="0" collapsed="false">
      <c r="A22" s="23" t="s">
        <v>47</v>
      </c>
      <c r="B22" s="23"/>
      <c r="C22" s="23"/>
      <c r="E22" s="23" t="s">
        <v>48</v>
      </c>
      <c r="F22" s="23"/>
      <c r="G22" s="23"/>
    </row>
    <row r="23" customFormat="false" ht="27.75" hidden="false" customHeight="true" outlineLevel="0" collapsed="false">
      <c r="A23" s="24"/>
      <c r="B23" s="24"/>
      <c r="C23" s="24"/>
      <c r="E23" s="24"/>
      <c r="F23" s="24"/>
      <c r="G23" s="24"/>
    </row>
    <row r="24" customFormat="false" ht="15.75" hidden="false" customHeight="true" outlineLevel="0" collapsed="false">
      <c r="A24" s="25" t="s">
        <v>49</v>
      </c>
      <c r="B24" s="25"/>
      <c r="C24" s="25"/>
      <c r="E24" s="25" t="s">
        <v>49</v>
      </c>
      <c r="F24" s="25"/>
      <c r="G24" s="25"/>
    </row>
    <row r="25" customFormat="false" ht="30" hidden="false" customHeight="true" outlineLevel="0" collapsed="false">
      <c r="A25" s="26" t="s">
        <v>50</v>
      </c>
      <c r="B25" s="26"/>
      <c r="C25" s="26"/>
      <c r="D25" s="26"/>
      <c r="E25" s="26"/>
      <c r="F25" s="26"/>
      <c r="G25" s="26"/>
    </row>
  </sheetData>
  <mergeCells count="14">
    <mergeCell ref="A1:G1"/>
    <mergeCell ref="A2:G2"/>
    <mergeCell ref="B4:D4"/>
    <mergeCell ref="B5:D5"/>
    <mergeCell ref="B6:D6"/>
    <mergeCell ref="B7:D7"/>
    <mergeCell ref="A20:E20"/>
    <mergeCell ref="A22:C22"/>
    <mergeCell ref="E22:G22"/>
    <mergeCell ref="A23:C23"/>
    <mergeCell ref="E23:G23"/>
    <mergeCell ref="A24:C24"/>
    <mergeCell ref="E24:G24"/>
    <mergeCell ref="A25:G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4" min="4" style="0" width="18"/>
  </cols>
  <sheetData>
    <row r="1" customFormat="false" ht="37.5" hidden="false" customHeight="true" outlineLevel="0" collapsed="false">
      <c r="A1" s="1" t="s">
        <v>51</v>
      </c>
      <c r="B1" s="1"/>
      <c r="C1" s="1"/>
      <c r="D1" s="1"/>
    </row>
    <row r="2" customFormat="false" ht="18" hidden="false" customHeight="true" outlineLevel="0" collapsed="false">
      <c r="A2" s="2" t="s">
        <v>52</v>
      </c>
      <c r="B2" s="2"/>
      <c r="C2" s="2"/>
      <c r="D2" s="2"/>
    </row>
    <row r="3" customFormat="false" ht="9.75" hidden="false" customHeight="true" outlineLevel="0" collapsed="false"/>
    <row r="4" customFormat="false" ht="24" hidden="false" customHeight="true" outlineLevel="0" collapsed="false">
      <c r="A4" s="27" t="s">
        <v>53</v>
      </c>
      <c r="B4" s="27"/>
      <c r="C4" s="27"/>
      <c r="D4" s="27"/>
    </row>
    <row r="5" customFormat="false" ht="24" hidden="false" customHeight="true" outlineLevel="0" collapsed="false">
      <c r="A5" s="28" t="s">
        <v>54</v>
      </c>
      <c r="B5" s="29" t="s">
        <v>22</v>
      </c>
      <c r="C5" s="30" t="s">
        <v>55</v>
      </c>
    </row>
    <row r="6" customFormat="false" ht="24" hidden="false" customHeight="true" outlineLevel="0" collapsed="false">
      <c r="A6" s="28" t="s">
        <v>56</v>
      </c>
      <c r="B6" s="29" t="s">
        <v>23</v>
      </c>
      <c r="C6" s="30" t="s">
        <v>57</v>
      </c>
    </row>
    <row r="7" customFormat="false" ht="24" hidden="false" customHeight="true" outlineLevel="0" collapsed="false">
      <c r="A7" s="28" t="s">
        <v>58</v>
      </c>
      <c r="B7" s="31" t="n">
        <v>60</v>
      </c>
      <c r="C7" s="30" t="s">
        <v>59</v>
      </c>
    </row>
    <row r="8" customFormat="false" ht="9.75" hidden="false" customHeight="true" outlineLevel="0" collapsed="false"/>
    <row r="9" customFormat="false" ht="24" hidden="false" customHeight="true" outlineLevel="0" collapsed="false">
      <c r="A9" s="32" t="s">
        <v>60</v>
      </c>
      <c r="B9" s="32"/>
      <c r="C9" s="32"/>
      <c r="D9" s="32"/>
    </row>
    <row r="10" customFormat="false" ht="21.75" hidden="false" customHeight="true" outlineLevel="0" collapsed="false">
      <c r="A10" s="33" t="s">
        <v>61</v>
      </c>
      <c r="B10" s="34" t="n">
        <f aca="false">(B6-B5)*24</f>
        <v>9</v>
      </c>
      <c r="C10" s="35" t="s">
        <v>46</v>
      </c>
      <c r="D10" s="30" t="s">
        <v>62</v>
      </c>
    </row>
    <row r="11" customFormat="false" ht="21.75" hidden="false" customHeight="true" outlineLevel="0" collapsed="false">
      <c r="A11" s="33" t="s">
        <v>63</v>
      </c>
      <c r="B11" s="34" t="n">
        <f aca="false">B7/60</f>
        <v>1</v>
      </c>
      <c r="C11" s="35" t="s">
        <v>46</v>
      </c>
      <c r="D11" s="30" t="s">
        <v>64</v>
      </c>
    </row>
    <row r="12" customFormat="false" ht="21.75" hidden="false" customHeight="true" outlineLevel="0" collapsed="false">
      <c r="A12" s="33" t="s">
        <v>65</v>
      </c>
      <c r="B12" s="34" t="n">
        <f aca="false">MAX(0,(B6-B5)*24-B7/60)</f>
        <v>8</v>
      </c>
      <c r="C12" s="35" t="s">
        <v>46</v>
      </c>
      <c r="D12" s="30" t="s">
        <v>66</v>
      </c>
    </row>
    <row r="13" customFormat="false" ht="21.75" hidden="false" customHeight="true" outlineLevel="0" collapsed="false">
      <c r="A13" s="33" t="s">
        <v>67</v>
      </c>
      <c r="B13" s="34" t="n">
        <f aca="false">MAX(0,(B6-B5)*24-B7/60)</f>
        <v>8</v>
      </c>
      <c r="C13" s="35" t="s">
        <v>68</v>
      </c>
      <c r="D13" s="30" t="s">
        <v>69</v>
      </c>
    </row>
    <row r="14" customFormat="false" ht="21.75" hidden="false" customHeight="true" outlineLevel="0" collapsed="false">
      <c r="A14" s="33" t="s">
        <v>70</v>
      </c>
      <c r="B14" s="34" t="n">
        <f aca="false">MAX(0,(B6-B5)*24-B7/60)-8</f>
        <v>0</v>
      </c>
      <c r="C14" s="35" t="s">
        <v>46</v>
      </c>
      <c r="D14" s="30" t="s">
        <v>71</v>
      </c>
    </row>
    <row r="15" customFormat="false" ht="9.75" hidden="false" customHeight="true" outlineLevel="0" collapsed="false"/>
    <row r="16" customFormat="false" ht="21.75" hidden="false" customHeight="true" outlineLevel="0" collapsed="false">
      <c r="A16" s="36" t="s">
        <v>72</v>
      </c>
      <c r="B16" s="36"/>
      <c r="C16" s="36"/>
      <c r="D16" s="36"/>
    </row>
    <row r="17" customFormat="false" ht="19.5" hidden="false" customHeight="true" outlineLevel="0" collapsed="false">
      <c r="A17" s="37" t="s">
        <v>73</v>
      </c>
      <c r="B17" s="38" t="s">
        <v>74</v>
      </c>
      <c r="C17" s="38"/>
      <c r="D17" s="38"/>
    </row>
    <row r="18" customFormat="false" ht="19.5" hidden="false" customHeight="true" outlineLevel="0" collapsed="false">
      <c r="A18" s="37" t="s">
        <v>75</v>
      </c>
      <c r="B18" s="38" t="s">
        <v>76</v>
      </c>
      <c r="C18" s="38"/>
      <c r="D18" s="38"/>
    </row>
    <row r="19" customFormat="false" ht="19.5" hidden="false" customHeight="true" outlineLevel="0" collapsed="false">
      <c r="A19" s="37" t="s">
        <v>77</v>
      </c>
      <c r="B19" s="38" t="s">
        <v>78</v>
      </c>
      <c r="C19" s="38"/>
      <c r="D19" s="38"/>
    </row>
    <row r="20" customFormat="false" ht="21.75" hidden="false" customHeight="true" outlineLevel="0" collapsed="false">
      <c r="A20" s="27" t="s">
        <v>79</v>
      </c>
      <c r="B20" s="27"/>
      <c r="C20" s="27"/>
      <c r="D20" s="27"/>
    </row>
    <row r="21" customFormat="false" ht="24" hidden="false" customHeight="true" outlineLevel="0" collapsed="false">
      <c r="A21" s="39" t="s">
        <v>80</v>
      </c>
      <c r="B21" s="40" t="str">
        <f aca="false">IF((B6-B5)*24&gt;9,IF(B7&gt;=45,"✅ Ja (≥45 Min.)",IF(B7&gt;=30,"⚠ Achtung: 45 Min. nötig","❌ Nein: 45 Min. nötig")),IF((B6-B5)*24&gt;6,IF(B7&gt;=30,"✅ Ja (≥30 Min.)","❌ Nein: 30 Min. nötig"),"✅ Keine Pflicht"))</f>
        <v>✅ Ja (≥30 Min.)</v>
      </c>
      <c r="C21" s="40"/>
      <c r="D21" s="40"/>
    </row>
  </sheetData>
  <mergeCells count="10">
    <mergeCell ref="A1:D1"/>
    <mergeCell ref="A2:D2"/>
    <mergeCell ref="A4:D4"/>
    <mergeCell ref="A9:D9"/>
    <mergeCell ref="A16:D16"/>
    <mergeCell ref="B17:D17"/>
    <mergeCell ref="B18:D18"/>
    <mergeCell ref="B19:D19"/>
    <mergeCell ref="A20:D20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8449"/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5" min="5" style="0" width="20"/>
  </cols>
  <sheetData>
    <row r="1" customFormat="false" ht="37.5" hidden="false" customHeight="true" outlineLevel="0" collapsed="false">
      <c r="A1" s="1" t="s">
        <v>81</v>
      </c>
      <c r="B1" s="1"/>
      <c r="C1" s="1"/>
      <c r="D1" s="1"/>
      <c r="E1" s="1"/>
    </row>
    <row r="2" customFormat="false" ht="18" hidden="false" customHeight="true" outlineLevel="0" collapsed="false">
      <c r="A2" s="2" t="s">
        <v>82</v>
      </c>
      <c r="B2" s="2"/>
      <c r="C2" s="2"/>
      <c r="D2" s="2"/>
      <c r="E2" s="2"/>
    </row>
    <row r="3" customFormat="false" ht="9.75" hidden="false" customHeight="true" outlineLevel="0" collapsed="false"/>
    <row r="4" customFormat="false" ht="24" hidden="false" customHeight="true" outlineLevel="0" collapsed="false">
      <c r="A4" s="36" t="s">
        <v>83</v>
      </c>
      <c r="B4" s="36"/>
      <c r="C4" s="36"/>
      <c r="D4" s="36"/>
      <c r="E4" s="36"/>
    </row>
    <row r="5" customFormat="false" ht="9.75" hidden="false" customHeight="true" outlineLevel="0" collapsed="false"/>
    <row r="6" customFormat="false" ht="24" hidden="false" customHeight="true" outlineLevel="0" collapsed="false">
      <c r="A6" s="27" t="s">
        <v>84</v>
      </c>
      <c r="B6" s="27"/>
      <c r="C6" s="27"/>
      <c r="D6" s="27"/>
      <c r="E6" s="27"/>
    </row>
    <row r="7" customFormat="false" ht="21.75" hidden="false" customHeight="true" outlineLevel="0" collapsed="false">
      <c r="A7" s="39" t="s">
        <v>85</v>
      </c>
      <c r="B7" s="31" t="n">
        <v>8</v>
      </c>
      <c r="C7" s="25" t="s">
        <v>86</v>
      </c>
      <c r="D7" s="25"/>
      <c r="E7" s="25"/>
    </row>
    <row r="8" customFormat="false" ht="21.75" hidden="false" customHeight="true" outlineLevel="0" collapsed="false">
      <c r="A8" s="39" t="s">
        <v>87</v>
      </c>
      <c r="B8" s="31" t="n">
        <v>1</v>
      </c>
      <c r="C8" s="25" t="s">
        <v>88</v>
      </c>
      <c r="D8" s="25"/>
      <c r="E8" s="25"/>
    </row>
    <row r="9" customFormat="false" ht="21.75" hidden="false" customHeight="true" outlineLevel="0" collapsed="false">
      <c r="A9" s="39" t="s">
        <v>89</v>
      </c>
      <c r="B9" s="31" t="n">
        <v>6</v>
      </c>
      <c r="C9" s="25" t="s">
        <v>90</v>
      </c>
      <c r="D9" s="25"/>
      <c r="E9" s="25"/>
    </row>
    <row r="10" customFormat="false" ht="21.75" hidden="false" customHeight="true" outlineLevel="0" collapsed="false">
      <c r="A10" s="39" t="s">
        <v>91</v>
      </c>
      <c r="B10" s="31" t="n">
        <v>120</v>
      </c>
      <c r="C10" s="25" t="s">
        <v>92</v>
      </c>
      <c r="D10" s="25"/>
      <c r="E10" s="25"/>
    </row>
    <row r="11" customFormat="false" ht="9.75" hidden="false" customHeight="true" outlineLevel="0" collapsed="false"/>
    <row r="12" customFormat="false" ht="24" hidden="false" customHeight="true" outlineLevel="0" collapsed="false">
      <c r="A12" s="32" t="s">
        <v>60</v>
      </c>
      <c r="B12" s="32"/>
      <c r="C12" s="32"/>
      <c r="D12" s="32"/>
      <c r="E12" s="32"/>
    </row>
    <row r="13" customFormat="false" ht="21.75" hidden="false" customHeight="true" outlineLevel="0" collapsed="false">
      <c r="A13" s="33" t="s">
        <v>93</v>
      </c>
      <c r="B13" s="34" t="n">
        <f aca="false">MAX(0,B7-B8)</f>
        <v>7</v>
      </c>
      <c r="C13" s="25" t="s">
        <v>46</v>
      </c>
      <c r="D13" s="25"/>
      <c r="E13" s="25"/>
    </row>
    <row r="14" customFormat="false" ht="21.75" hidden="false" customHeight="true" outlineLevel="0" collapsed="false">
      <c r="A14" s="33" t="s">
        <v>94</v>
      </c>
      <c r="B14" s="41" t="n">
        <f aca="false">IF(B13&gt;0,B9/B13,0)</f>
        <v>0.857142857142857</v>
      </c>
      <c r="C14" s="25" t="s">
        <v>95</v>
      </c>
      <c r="D14" s="25"/>
      <c r="E14" s="25"/>
    </row>
    <row r="15" customFormat="false" ht="21.75" hidden="false" customHeight="true" outlineLevel="0" collapsed="false">
      <c r="A15" s="33" t="s">
        <v>96</v>
      </c>
      <c r="B15" s="42" t="n">
        <f aca="false">B9*B10</f>
        <v>720</v>
      </c>
      <c r="C15" s="25"/>
      <c r="D15" s="25"/>
      <c r="E15" s="25"/>
    </row>
    <row r="16" customFormat="false" ht="21.75" hidden="false" customHeight="true" outlineLevel="0" collapsed="false">
      <c r="A16" s="33" t="s">
        <v>97</v>
      </c>
      <c r="B16" s="34" t="n">
        <f aca="false">MAX(0,B13-B9)</f>
        <v>1</v>
      </c>
      <c r="C16" s="25" t="s">
        <v>98</v>
      </c>
      <c r="D16" s="25"/>
      <c r="E16" s="25"/>
    </row>
    <row r="17" customFormat="false" ht="21.75" hidden="false" customHeight="true" outlineLevel="0" collapsed="false">
      <c r="A17" s="33" t="s">
        <v>99</v>
      </c>
      <c r="B17" s="42" t="n">
        <f aca="false">B16*B10</f>
        <v>120</v>
      </c>
      <c r="C17" s="25" t="s">
        <v>100</v>
      </c>
      <c r="D17" s="25"/>
      <c r="E17" s="25"/>
    </row>
    <row r="18" customFormat="false" ht="21.75" hidden="false" customHeight="true" outlineLevel="0" collapsed="false">
      <c r="A18" s="33" t="s">
        <v>101</v>
      </c>
      <c r="B18" s="41" t="n">
        <f aca="false">IF(B13&gt;0,B16/B13,0)</f>
        <v>0.142857142857143</v>
      </c>
      <c r="C18" s="25" t="s">
        <v>102</v>
      </c>
      <c r="D18" s="25"/>
      <c r="E18" s="25"/>
    </row>
    <row r="19" customFormat="false" ht="9.75" hidden="false" customHeight="true" outlineLevel="0" collapsed="false"/>
    <row r="20" customFormat="false" ht="24" hidden="false" customHeight="true" outlineLevel="0" collapsed="false">
      <c r="A20" s="27" t="s">
        <v>103</v>
      </c>
      <c r="B20" s="27"/>
      <c r="C20" s="27"/>
      <c r="D20" s="27"/>
      <c r="E20" s="27"/>
    </row>
    <row r="21" customFormat="false" ht="19.5" hidden="false" customHeight="true" outlineLevel="0" collapsed="false">
      <c r="A21" s="43" t="s">
        <v>104</v>
      </c>
      <c r="B21" s="44" t="s">
        <v>105</v>
      </c>
      <c r="C21" s="44"/>
      <c r="D21" s="44"/>
      <c r="E21" s="44"/>
    </row>
    <row r="22" customFormat="false" ht="19.5" hidden="false" customHeight="true" outlineLevel="0" collapsed="false">
      <c r="A22" s="45" t="s">
        <v>106</v>
      </c>
      <c r="B22" s="46" t="s">
        <v>107</v>
      </c>
      <c r="C22" s="46"/>
      <c r="D22" s="46"/>
      <c r="E22" s="46"/>
    </row>
    <row r="23" customFormat="false" ht="19.5" hidden="false" customHeight="true" outlineLevel="0" collapsed="false">
      <c r="A23" s="9" t="s">
        <v>108</v>
      </c>
      <c r="B23" s="47" t="s">
        <v>109</v>
      </c>
      <c r="C23" s="47"/>
      <c r="D23" s="47"/>
      <c r="E23" s="47"/>
    </row>
    <row r="24" customFormat="false" ht="19.5" hidden="false" customHeight="true" outlineLevel="0" collapsed="false">
      <c r="A24" s="48" t="s">
        <v>110</v>
      </c>
      <c r="B24" s="49" t="s">
        <v>111</v>
      </c>
      <c r="C24" s="49"/>
      <c r="D24" s="49"/>
      <c r="E24" s="49"/>
    </row>
    <row r="25" customFormat="false" ht="19.5" hidden="false" customHeight="true" outlineLevel="0" collapsed="false">
      <c r="A25" s="48" t="s">
        <v>112</v>
      </c>
      <c r="B25" s="49" t="s">
        <v>113</v>
      </c>
      <c r="C25" s="49"/>
      <c r="D25" s="49"/>
      <c r="E25" s="49"/>
    </row>
    <row r="26" customFormat="false" ht="21.75" hidden="false" customHeight="true" outlineLevel="0" collapsed="false">
      <c r="A26" s="50" t="str">
        <f aca="false">IF(B14&gt;=0.85,"✅ Sehr gut – Quote: "&amp;TEXT(B14,"0.0%"),IF(B14&gt;=0.75,"👍 Gut – Quote: "&amp;TEXT(B14,"0.0%"),IF(B14&gt;=0.65,"⚠ Durchschnittlich – Quote: "&amp;TEXT(B14,"0.0%"),IF(B14&gt;=0.5,"⚠ Unterdurchschnittlich – Quote: "&amp;TEXT(B14,"0.0%"),"❌ Kritisch – Quote: "&amp;TEXT(B14,"0.0%")))))</f>
        <v>✅ Sehr gut – Quote: 85.7%</v>
      </c>
      <c r="B26" s="50"/>
      <c r="C26" s="50"/>
      <c r="D26" s="50"/>
      <c r="E26" s="50"/>
    </row>
  </sheetData>
  <mergeCells count="22">
    <mergeCell ref="A1:E1"/>
    <mergeCell ref="A2:E2"/>
    <mergeCell ref="A4:E4"/>
    <mergeCell ref="A6:E6"/>
    <mergeCell ref="C7:E7"/>
    <mergeCell ref="C8:E8"/>
    <mergeCell ref="C9:E9"/>
    <mergeCell ref="C10:E10"/>
    <mergeCell ref="A12:E12"/>
    <mergeCell ref="C13:E13"/>
    <mergeCell ref="C14:E14"/>
    <mergeCell ref="C15:E15"/>
    <mergeCell ref="C16:E16"/>
    <mergeCell ref="C17:E17"/>
    <mergeCell ref="C18:E18"/>
    <mergeCell ref="A20:E20"/>
    <mergeCell ref="B21:E21"/>
    <mergeCell ref="B22:E22"/>
    <mergeCell ref="B23:E23"/>
    <mergeCell ref="B24:E24"/>
    <mergeCell ref="B25:E25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A460"/>
    <pageSetUpPr fitToPage="false"/>
  </sheetPr>
  <dimension ref="A1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5" min="3" style="0" width="10"/>
    <col collapsed="false" customWidth="true" hidden="false" outlineLevel="0" max="8" min="6" style="0" width="12"/>
    <col collapsed="false" customWidth="true" hidden="false" outlineLevel="0" max="9" min="9" style="0" width="14"/>
  </cols>
  <sheetData>
    <row r="1" customFormat="false" ht="37.5" hidden="false" customHeight="true" outlineLevel="0" collapsed="false">
      <c r="A1" s="1" t="s">
        <v>114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115</v>
      </c>
      <c r="B2" s="2"/>
      <c r="C2" s="2"/>
      <c r="D2" s="2"/>
      <c r="E2" s="2"/>
      <c r="F2" s="2"/>
      <c r="G2" s="2"/>
      <c r="H2" s="2"/>
      <c r="I2" s="2"/>
    </row>
    <row r="3" customFormat="false" ht="9.75" hidden="false" customHeight="true" outlineLevel="0" collapsed="false"/>
    <row r="4" customFormat="false" ht="21.75" hidden="false" customHeight="true" outlineLevel="0" collapsed="false">
      <c r="A4" s="5" t="s">
        <v>11</v>
      </c>
      <c r="B4" s="51" t="s">
        <v>12</v>
      </c>
      <c r="C4" s="51"/>
      <c r="D4" s="52" t="s">
        <v>116</v>
      </c>
      <c r="E4" s="52"/>
      <c r="F4" s="53" t="n">
        <v>8</v>
      </c>
    </row>
    <row r="5" customFormat="false" ht="9.75" hidden="false" customHeight="true" outlineLevel="0" collapsed="false"/>
    <row r="6" customFormat="false" ht="27.75" hidden="false" customHeight="true" outlineLevel="0" collapsed="false">
      <c r="A6" s="8" t="s">
        <v>117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118</v>
      </c>
      <c r="G6" s="8" t="s">
        <v>119</v>
      </c>
      <c r="H6" s="8" t="s">
        <v>120</v>
      </c>
      <c r="I6" s="8" t="s">
        <v>121</v>
      </c>
    </row>
    <row r="7" customFormat="false" ht="19.5" hidden="false" customHeight="true" outlineLevel="0" collapsed="false">
      <c r="A7" s="54" t="s">
        <v>122</v>
      </c>
      <c r="B7" s="15" t="s">
        <v>123</v>
      </c>
      <c r="C7" s="11" t="s">
        <v>22</v>
      </c>
      <c r="D7" s="11" t="s">
        <v>23</v>
      </c>
      <c r="E7" s="11" t="n">
        <v>60</v>
      </c>
      <c r="F7" s="13" t="n">
        <f aca="false">IF(AND(C7&lt;&gt;"",D7&lt;&gt;""),MAX(0,(TIMEVALUE(D7)-TIMEVALUE(C7))*24-E7/60),"")</f>
        <v>8</v>
      </c>
      <c r="G7" s="55" t="n">
        <f aca="false">$F$4</f>
        <v>8</v>
      </c>
      <c r="H7" s="56" t="n">
        <f aca="false">IF(F7&lt;&gt;"",F7-G7,"")</f>
        <v>0</v>
      </c>
      <c r="I7" s="57" t="s">
        <v>124</v>
      </c>
    </row>
    <row r="8" customFormat="false" ht="19.5" hidden="false" customHeight="true" outlineLevel="0" collapsed="false">
      <c r="A8" s="54"/>
      <c r="B8" s="9" t="s">
        <v>125</v>
      </c>
      <c r="C8" s="11" t="s">
        <v>36</v>
      </c>
      <c r="D8" s="11" t="s">
        <v>31</v>
      </c>
      <c r="E8" s="11" t="n">
        <v>45</v>
      </c>
      <c r="F8" s="13" t="n">
        <f aca="false">IF(AND(C8&lt;&gt;"",D8&lt;&gt;""),MAX(0,(TIMEVALUE(D8)-TIMEVALUE(C8))*24-E8/60),"")</f>
        <v>8.25</v>
      </c>
      <c r="G8" s="58" t="n">
        <f aca="false">$F$4</f>
        <v>8</v>
      </c>
      <c r="H8" s="59" t="n">
        <f aca="false">IF(F8&lt;&gt;"",F8-G8,"")</f>
        <v>0.249999999999998</v>
      </c>
      <c r="I8" s="57" t="s">
        <v>126</v>
      </c>
    </row>
    <row r="9" customFormat="false" ht="19.5" hidden="false" customHeight="true" outlineLevel="0" collapsed="false">
      <c r="A9" s="54"/>
      <c r="B9" s="15" t="s">
        <v>127</v>
      </c>
      <c r="C9" s="11" t="s">
        <v>30</v>
      </c>
      <c r="D9" s="11" t="s">
        <v>33</v>
      </c>
      <c r="E9" s="11" t="n">
        <v>60</v>
      </c>
      <c r="F9" s="13" t="n">
        <f aca="false">IF(AND(C9&lt;&gt;"",D9&lt;&gt;""),MAX(0,(TIMEVALUE(D9)-TIMEVALUE(C9))*24-E9/60),"")</f>
        <v>8</v>
      </c>
      <c r="G9" s="55" t="n">
        <f aca="false">$F$4</f>
        <v>8</v>
      </c>
      <c r="H9" s="56" t="n">
        <f aca="false">IF(F9&lt;&gt;"",F9-G9,"")</f>
        <v>0</v>
      </c>
      <c r="I9" s="57" t="s">
        <v>128</v>
      </c>
    </row>
    <row r="10" customFormat="false" ht="19.5" hidden="false" customHeight="true" outlineLevel="0" collapsed="false">
      <c r="A10" s="54"/>
      <c r="B10" s="9" t="s">
        <v>129</v>
      </c>
      <c r="C10" s="11" t="s">
        <v>22</v>
      </c>
      <c r="D10" s="11" t="s">
        <v>130</v>
      </c>
      <c r="E10" s="11" t="n">
        <v>30</v>
      </c>
      <c r="F10" s="13" t="n">
        <f aca="false">IF(AND(C10&lt;&gt;"",D10&lt;&gt;""),MAX(0,(TIMEVALUE(D10)-TIMEVALUE(C10))*24-E10/60),"")</f>
        <v>8</v>
      </c>
      <c r="G10" s="58" t="n">
        <f aca="false">$F$4</f>
        <v>8</v>
      </c>
      <c r="H10" s="59" t="n">
        <f aca="false">IF(F10&lt;&gt;"",F10-G10,"")</f>
        <v>0</v>
      </c>
      <c r="I10" s="57" t="s">
        <v>131</v>
      </c>
    </row>
    <row r="11" customFormat="false" ht="19.5" hidden="false" customHeight="true" outlineLevel="0" collapsed="false">
      <c r="A11" s="54" t="s">
        <v>9</v>
      </c>
      <c r="B11" s="15" t="s">
        <v>132</v>
      </c>
      <c r="C11" s="11" t="s">
        <v>22</v>
      </c>
      <c r="D11" s="11" t="s">
        <v>43</v>
      </c>
      <c r="E11" s="11" t="n">
        <v>0</v>
      </c>
      <c r="F11" s="13" t="n">
        <f aca="false">IF(AND(C11&lt;&gt;"",D11&lt;&gt;""),MAX(0,(TIMEVALUE(D11)-TIMEVALUE(C11))*24-E11/60),"")</f>
        <v>5</v>
      </c>
      <c r="G11" s="55" t="n">
        <f aca="false">$F$4</f>
        <v>8</v>
      </c>
      <c r="H11" s="56" t="n">
        <f aca="false">IF(F11&lt;&gt;"",F11-G11,"")</f>
        <v>-3</v>
      </c>
      <c r="I11" s="57" t="s">
        <v>133</v>
      </c>
    </row>
    <row r="12" customFormat="false" ht="19.5" hidden="false" customHeight="true" outlineLevel="0" collapsed="false">
      <c r="A12" s="54"/>
      <c r="B12" s="9" t="s">
        <v>134</v>
      </c>
      <c r="C12" s="11" t="s">
        <v>22</v>
      </c>
      <c r="D12" s="11" t="s">
        <v>23</v>
      </c>
      <c r="E12" s="11" t="n">
        <v>60</v>
      </c>
      <c r="F12" s="13" t="n">
        <f aca="false">IF(AND(C12&lt;&gt;"",D12&lt;&gt;""),MAX(0,(TIMEVALUE(D12)-TIMEVALUE(C12))*24-E12/60),"")</f>
        <v>8</v>
      </c>
      <c r="G12" s="58" t="n">
        <f aca="false">$F$4</f>
        <v>8</v>
      </c>
      <c r="H12" s="59" t="n">
        <f aca="false">IF(F12&lt;&gt;"",F12-G12,"")</f>
        <v>0</v>
      </c>
      <c r="I12" s="57" t="s">
        <v>124</v>
      </c>
    </row>
    <row r="13" customFormat="false" ht="19.5" hidden="false" customHeight="true" outlineLevel="0" collapsed="false">
      <c r="A13" s="54"/>
      <c r="B13" s="15" t="s">
        <v>135</v>
      </c>
      <c r="C13" s="11" t="s">
        <v>36</v>
      </c>
      <c r="D13" s="11" t="s">
        <v>31</v>
      </c>
      <c r="E13" s="11" t="n">
        <v>45</v>
      </c>
      <c r="F13" s="13" t="n">
        <f aca="false">IF(AND(C13&lt;&gt;"",D13&lt;&gt;""),MAX(0,(TIMEVALUE(D13)-TIMEVALUE(C13))*24-E13/60),"")</f>
        <v>8.25</v>
      </c>
      <c r="G13" s="55" t="n">
        <f aca="false">$F$4</f>
        <v>8</v>
      </c>
      <c r="H13" s="56" t="n">
        <f aca="false">IF(F13&lt;&gt;"",F13-G13,"")</f>
        <v>0.249999999999998</v>
      </c>
      <c r="I13" s="57" t="s">
        <v>126</v>
      </c>
    </row>
    <row r="14" customFormat="false" ht="19.5" hidden="false" customHeight="true" outlineLevel="0" collapsed="false">
      <c r="A14" s="54"/>
      <c r="B14" s="9" t="s">
        <v>136</v>
      </c>
      <c r="C14" s="11" t="s">
        <v>30</v>
      </c>
      <c r="D14" s="11" t="s">
        <v>33</v>
      </c>
      <c r="E14" s="11" t="n">
        <v>60</v>
      </c>
      <c r="F14" s="13" t="n">
        <f aca="false">IF(AND(C14&lt;&gt;"",D14&lt;&gt;""),MAX(0,(TIMEVALUE(D14)-TIMEVALUE(C14))*24-E14/60),"")</f>
        <v>8</v>
      </c>
      <c r="G14" s="58" t="n">
        <f aca="false">$F$4</f>
        <v>8</v>
      </c>
      <c r="H14" s="59" t="n">
        <f aca="false">IF(F14&lt;&gt;"",F14-G14,"")</f>
        <v>0</v>
      </c>
      <c r="I14" s="57" t="s">
        <v>128</v>
      </c>
    </row>
    <row r="15" customFormat="false" ht="19.5" hidden="false" customHeight="true" outlineLevel="0" collapsed="false">
      <c r="A15" s="54"/>
      <c r="B15" s="15" t="s">
        <v>137</v>
      </c>
      <c r="C15" s="11" t="s">
        <v>22</v>
      </c>
      <c r="D15" s="11" t="s">
        <v>130</v>
      </c>
      <c r="E15" s="11" t="n">
        <v>30</v>
      </c>
      <c r="F15" s="13" t="n">
        <f aca="false">IF(AND(C15&lt;&gt;"",D15&lt;&gt;""),MAX(0,(TIMEVALUE(D15)-TIMEVALUE(C15))*24-E15/60),"")</f>
        <v>8</v>
      </c>
      <c r="G15" s="55" t="n">
        <f aca="false">$F$4</f>
        <v>8</v>
      </c>
      <c r="H15" s="56" t="n">
        <f aca="false">IF(F15&lt;&gt;"",F15-G15,"")</f>
        <v>0</v>
      </c>
      <c r="I15" s="57" t="s">
        <v>131</v>
      </c>
    </row>
    <row r="16" customFormat="false" ht="19.5" hidden="false" customHeight="true" outlineLevel="0" collapsed="false">
      <c r="A16" s="54" t="s">
        <v>138</v>
      </c>
      <c r="B16" s="9" t="s">
        <v>139</v>
      </c>
      <c r="C16" s="11" t="s">
        <v>22</v>
      </c>
      <c r="D16" s="11" t="s">
        <v>43</v>
      </c>
      <c r="E16" s="11" t="n">
        <v>0</v>
      </c>
      <c r="F16" s="13" t="n">
        <f aca="false">IF(AND(C16&lt;&gt;"",D16&lt;&gt;""),MAX(0,(TIMEVALUE(D16)-TIMEVALUE(C16))*24-E16/60),"")</f>
        <v>5</v>
      </c>
      <c r="G16" s="58" t="n">
        <f aca="false">$F$4</f>
        <v>8</v>
      </c>
      <c r="H16" s="59" t="n">
        <f aca="false">IF(F16&lt;&gt;"",F16-G16,"")</f>
        <v>-3</v>
      </c>
      <c r="I16" s="57" t="s">
        <v>133</v>
      </c>
    </row>
    <row r="17" customFormat="false" ht="19.5" hidden="false" customHeight="true" outlineLevel="0" collapsed="false">
      <c r="A17" s="54"/>
      <c r="B17" s="15" t="s">
        <v>140</v>
      </c>
      <c r="C17" s="11" t="s">
        <v>22</v>
      </c>
      <c r="D17" s="11" t="s">
        <v>23</v>
      </c>
      <c r="E17" s="11" t="n">
        <v>60</v>
      </c>
      <c r="F17" s="13" t="n">
        <f aca="false">IF(AND(C17&lt;&gt;"",D17&lt;&gt;""),MAX(0,(TIMEVALUE(D17)-TIMEVALUE(C17))*24-E17/60),"")</f>
        <v>8</v>
      </c>
      <c r="G17" s="55" t="n">
        <f aca="false">$F$4</f>
        <v>8</v>
      </c>
      <c r="H17" s="56" t="n">
        <f aca="false">IF(F17&lt;&gt;"",F17-G17,"")</f>
        <v>0</v>
      </c>
      <c r="I17" s="57" t="s">
        <v>124</v>
      </c>
    </row>
    <row r="18" customFormat="false" ht="19.5" hidden="false" customHeight="true" outlineLevel="0" collapsed="false">
      <c r="A18" s="54"/>
      <c r="B18" s="9" t="s">
        <v>141</v>
      </c>
      <c r="C18" s="11" t="s">
        <v>36</v>
      </c>
      <c r="D18" s="11" t="s">
        <v>31</v>
      </c>
      <c r="E18" s="11" t="n">
        <v>45</v>
      </c>
      <c r="F18" s="13" t="n">
        <f aca="false">IF(AND(C18&lt;&gt;"",D18&lt;&gt;""),MAX(0,(TIMEVALUE(D18)-TIMEVALUE(C18))*24-E18/60),"")</f>
        <v>8.25</v>
      </c>
      <c r="G18" s="58" t="n">
        <f aca="false">$F$4</f>
        <v>8</v>
      </c>
      <c r="H18" s="59" t="n">
        <f aca="false">IF(F18&lt;&gt;"",F18-G18,"")</f>
        <v>0.249999999999998</v>
      </c>
      <c r="I18" s="57" t="s">
        <v>126</v>
      </c>
    </row>
    <row r="19" customFormat="false" ht="19.5" hidden="false" customHeight="true" outlineLevel="0" collapsed="false">
      <c r="A19" s="54"/>
      <c r="B19" s="15" t="s">
        <v>142</v>
      </c>
      <c r="C19" s="11" t="s">
        <v>30</v>
      </c>
      <c r="D19" s="11" t="s">
        <v>33</v>
      </c>
      <c r="E19" s="11" t="n">
        <v>60</v>
      </c>
      <c r="F19" s="13" t="n">
        <f aca="false">IF(AND(C19&lt;&gt;"",D19&lt;&gt;""),MAX(0,(TIMEVALUE(D19)-TIMEVALUE(C19))*24-E19/60),"")</f>
        <v>8</v>
      </c>
      <c r="G19" s="55" t="n">
        <f aca="false">$F$4</f>
        <v>8</v>
      </c>
      <c r="H19" s="56" t="n">
        <f aca="false">IF(F19&lt;&gt;"",F19-G19,"")</f>
        <v>0</v>
      </c>
      <c r="I19" s="57" t="s">
        <v>128</v>
      </c>
    </row>
    <row r="20" customFormat="false" ht="19.5" hidden="false" customHeight="true" outlineLevel="0" collapsed="false">
      <c r="A20" s="54"/>
      <c r="B20" s="9" t="s">
        <v>143</v>
      </c>
      <c r="C20" s="11" t="s">
        <v>22</v>
      </c>
      <c r="D20" s="11" t="s">
        <v>130</v>
      </c>
      <c r="E20" s="11" t="n">
        <v>30</v>
      </c>
      <c r="F20" s="13" t="n">
        <f aca="false">IF(AND(C20&lt;&gt;"",D20&lt;&gt;""),MAX(0,(TIMEVALUE(D20)-TIMEVALUE(C20))*24-E20/60),"")</f>
        <v>8</v>
      </c>
      <c r="G20" s="58" t="n">
        <f aca="false">$F$4</f>
        <v>8</v>
      </c>
      <c r="H20" s="59" t="n">
        <f aca="false">IF(F20&lt;&gt;"",F20-G20,"")</f>
        <v>0</v>
      </c>
      <c r="I20" s="57" t="s">
        <v>131</v>
      </c>
    </row>
    <row r="21" customFormat="false" ht="19.5" hidden="false" customHeight="true" outlineLevel="0" collapsed="false">
      <c r="A21" s="54" t="s">
        <v>144</v>
      </c>
      <c r="B21" s="15" t="s">
        <v>145</v>
      </c>
      <c r="C21" s="11" t="s">
        <v>22</v>
      </c>
      <c r="D21" s="11" t="s">
        <v>43</v>
      </c>
      <c r="E21" s="11" t="n">
        <v>0</v>
      </c>
      <c r="F21" s="13" t="n">
        <f aca="false">IF(AND(C21&lt;&gt;"",D21&lt;&gt;""),MAX(0,(TIMEVALUE(D21)-TIMEVALUE(C21))*24-E21/60),"")</f>
        <v>5</v>
      </c>
      <c r="G21" s="55" t="n">
        <f aca="false">$F$4</f>
        <v>8</v>
      </c>
      <c r="H21" s="56" t="n">
        <f aca="false">IF(F21&lt;&gt;"",F21-G21,"")</f>
        <v>-3</v>
      </c>
      <c r="I21" s="57" t="s">
        <v>133</v>
      </c>
    </row>
    <row r="22" customFormat="false" ht="19.5" hidden="false" customHeight="true" outlineLevel="0" collapsed="false">
      <c r="A22" s="54"/>
      <c r="B22" s="9" t="s">
        <v>146</v>
      </c>
      <c r="C22" s="11" t="s">
        <v>22</v>
      </c>
      <c r="D22" s="11" t="s">
        <v>23</v>
      </c>
      <c r="E22" s="11" t="n">
        <v>60</v>
      </c>
      <c r="F22" s="13" t="n">
        <f aca="false">IF(AND(C22&lt;&gt;"",D22&lt;&gt;""),MAX(0,(TIMEVALUE(D22)-TIMEVALUE(C22))*24-E22/60),"")</f>
        <v>8</v>
      </c>
      <c r="G22" s="58" t="n">
        <f aca="false">$F$4</f>
        <v>8</v>
      </c>
      <c r="H22" s="59" t="n">
        <f aca="false">IF(F22&lt;&gt;"",F22-G22,"")</f>
        <v>0</v>
      </c>
      <c r="I22" s="57" t="s">
        <v>124</v>
      </c>
    </row>
    <row r="23" customFormat="false" ht="19.5" hidden="false" customHeight="true" outlineLevel="0" collapsed="false">
      <c r="A23" s="54"/>
      <c r="B23" s="15" t="s">
        <v>147</v>
      </c>
      <c r="C23" s="11" t="s">
        <v>36</v>
      </c>
      <c r="D23" s="11" t="s">
        <v>31</v>
      </c>
      <c r="E23" s="11" t="n">
        <v>45</v>
      </c>
      <c r="F23" s="13" t="n">
        <f aca="false">IF(AND(C23&lt;&gt;"",D23&lt;&gt;""),MAX(0,(TIMEVALUE(D23)-TIMEVALUE(C23))*24-E23/60),"")</f>
        <v>8.25</v>
      </c>
      <c r="G23" s="55" t="n">
        <f aca="false">$F$4</f>
        <v>8</v>
      </c>
      <c r="H23" s="56" t="n">
        <f aca="false">IF(F23&lt;&gt;"",F23-G23,"")</f>
        <v>0.249999999999998</v>
      </c>
      <c r="I23" s="57" t="s">
        <v>126</v>
      </c>
    </row>
    <row r="24" customFormat="false" ht="19.5" hidden="false" customHeight="true" outlineLevel="0" collapsed="false">
      <c r="A24" s="54"/>
      <c r="B24" s="9" t="s">
        <v>148</v>
      </c>
      <c r="C24" s="11" t="s">
        <v>30</v>
      </c>
      <c r="D24" s="11" t="s">
        <v>33</v>
      </c>
      <c r="E24" s="11" t="n">
        <v>60</v>
      </c>
      <c r="F24" s="13" t="n">
        <f aca="false">IF(AND(C24&lt;&gt;"",D24&lt;&gt;""),MAX(0,(TIMEVALUE(D24)-TIMEVALUE(C24))*24-E24/60),"")</f>
        <v>8</v>
      </c>
      <c r="G24" s="58" t="n">
        <f aca="false">$F$4</f>
        <v>8</v>
      </c>
      <c r="H24" s="59" t="n">
        <f aca="false">IF(F24&lt;&gt;"",F24-G24,"")</f>
        <v>0</v>
      </c>
      <c r="I24" s="57" t="s">
        <v>128</v>
      </c>
    </row>
    <row r="25" customFormat="false" ht="19.5" hidden="false" customHeight="true" outlineLevel="0" collapsed="false">
      <c r="A25" s="54"/>
      <c r="B25" s="15" t="s">
        <v>149</v>
      </c>
      <c r="C25" s="11" t="s">
        <v>22</v>
      </c>
      <c r="D25" s="11" t="s">
        <v>130</v>
      </c>
      <c r="E25" s="11" t="n">
        <v>30</v>
      </c>
      <c r="F25" s="13" t="n">
        <f aca="false">IF(AND(C25&lt;&gt;"",D25&lt;&gt;""),MAX(0,(TIMEVALUE(D25)-TIMEVALUE(C25))*24-E25/60),"")</f>
        <v>8</v>
      </c>
      <c r="G25" s="55" t="n">
        <f aca="false">$F$4</f>
        <v>8</v>
      </c>
      <c r="H25" s="56" t="n">
        <f aca="false">IF(F25&lt;&gt;"",F25-G25,"")</f>
        <v>0</v>
      </c>
      <c r="I25" s="57" t="s">
        <v>131</v>
      </c>
    </row>
    <row r="26" customFormat="false" ht="19.5" hidden="false" customHeight="true" outlineLevel="0" collapsed="false">
      <c r="A26" s="54" t="s">
        <v>150</v>
      </c>
      <c r="B26" s="9" t="s">
        <v>151</v>
      </c>
      <c r="C26" s="11" t="s">
        <v>22</v>
      </c>
      <c r="D26" s="11" t="s">
        <v>43</v>
      </c>
      <c r="E26" s="11" t="n">
        <v>0</v>
      </c>
      <c r="F26" s="13" t="n">
        <f aca="false">IF(AND(C26&lt;&gt;"",D26&lt;&gt;""),MAX(0,(TIMEVALUE(D26)-TIMEVALUE(C26))*24-E26/60),"")</f>
        <v>5</v>
      </c>
      <c r="G26" s="58" t="n">
        <f aca="false">$F$4</f>
        <v>8</v>
      </c>
      <c r="H26" s="59" t="n">
        <f aca="false">IF(F26&lt;&gt;"",F26-G26,"")</f>
        <v>-3</v>
      </c>
      <c r="I26" s="57" t="s">
        <v>133</v>
      </c>
    </row>
    <row r="27" customFormat="false" ht="19.5" hidden="false" customHeight="true" outlineLevel="0" collapsed="false">
      <c r="A27" s="54"/>
      <c r="B27" s="15" t="s">
        <v>152</v>
      </c>
      <c r="C27" s="11" t="s">
        <v>22</v>
      </c>
      <c r="D27" s="11" t="s">
        <v>23</v>
      </c>
      <c r="E27" s="11" t="n">
        <v>60</v>
      </c>
      <c r="F27" s="13" t="n">
        <f aca="false">IF(AND(C27&lt;&gt;"",D27&lt;&gt;""),MAX(0,(TIMEVALUE(D27)-TIMEVALUE(C27))*24-E27/60),"")</f>
        <v>8</v>
      </c>
      <c r="G27" s="55" t="n">
        <f aca="false">$F$4</f>
        <v>8</v>
      </c>
      <c r="H27" s="56" t="n">
        <f aca="false">IF(F27&lt;&gt;"",F27-G27,"")</f>
        <v>0</v>
      </c>
      <c r="I27" s="57" t="s">
        <v>124</v>
      </c>
    </row>
    <row r="28" customFormat="false" ht="19.5" hidden="false" customHeight="true" outlineLevel="0" collapsed="false">
      <c r="A28" s="54"/>
      <c r="B28" s="9" t="s">
        <v>153</v>
      </c>
      <c r="C28" s="11" t="s">
        <v>36</v>
      </c>
      <c r="D28" s="11" t="s">
        <v>31</v>
      </c>
      <c r="E28" s="11" t="n">
        <v>45</v>
      </c>
      <c r="F28" s="13" t="n">
        <f aca="false">IF(AND(C28&lt;&gt;"",D28&lt;&gt;""),MAX(0,(TIMEVALUE(D28)-TIMEVALUE(C28))*24-E28/60),"")</f>
        <v>8.25</v>
      </c>
      <c r="G28" s="58" t="n">
        <f aca="false">$F$4</f>
        <v>8</v>
      </c>
      <c r="H28" s="59" t="n">
        <f aca="false">IF(F28&lt;&gt;"",F28-G28,"")</f>
        <v>0.249999999999998</v>
      </c>
      <c r="I28" s="57" t="s">
        <v>126</v>
      </c>
    </row>
    <row r="29" customFormat="false" ht="19.5" hidden="false" customHeight="true" outlineLevel="0" collapsed="false">
      <c r="A29" s="54"/>
      <c r="B29" s="15" t="s">
        <v>154</v>
      </c>
      <c r="C29" s="11" t="s">
        <v>30</v>
      </c>
      <c r="D29" s="11" t="s">
        <v>33</v>
      </c>
      <c r="E29" s="11" t="n">
        <v>60</v>
      </c>
      <c r="F29" s="13" t="n">
        <f aca="false">IF(AND(C29&lt;&gt;"",D29&lt;&gt;""),MAX(0,(TIMEVALUE(D29)-TIMEVALUE(C29))*24-E29/60),"")</f>
        <v>8</v>
      </c>
      <c r="G29" s="55" t="n">
        <f aca="false">$F$4</f>
        <v>8</v>
      </c>
      <c r="H29" s="56" t="n">
        <f aca="false">IF(F29&lt;&gt;"",F29-G29,"")</f>
        <v>0</v>
      </c>
      <c r="I29" s="57" t="s">
        <v>128</v>
      </c>
    </row>
    <row r="30" customFormat="false" ht="25.5" hidden="false" customHeight="true" outlineLevel="0" collapsed="false">
      <c r="A30" s="20" t="s">
        <v>155</v>
      </c>
      <c r="B30" s="20"/>
      <c r="C30" s="20"/>
      <c r="D30" s="20"/>
      <c r="E30" s="20"/>
      <c r="F30" s="21" t="n">
        <f aca="false">SUM(F7:F29)</f>
        <v>173.25</v>
      </c>
      <c r="G30" s="21" t="n">
        <f aca="false">SUM(G7:G29)</f>
        <v>184</v>
      </c>
      <c r="H30" s="21" t="n">
        <f aca="false">SUM(H7:H29)</f>
        <v>-10.75</v>
      </c>
      <c r="I30" s="60" t="s">
        <v>156</v>
      </c>
    </row>
  </sheetData>
  <mergeCells count="5">
    <mergeCell ref="A1:I1"/>
    <mergeCell ref="A2:I2"/>
    <mergeCell ref="B4:C4"/>
    <mergeCell ref="D4:E4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A1:C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3" min="3" style="0" width="55"/>
  </cols>
  <sheetData>
    <row r="1" customFormat="false" ht="37.5" hidden="false" customHeight="true" outlineLevel="0" collapsed="false">
      <c r="A1" s="1" t="s">
        <v>157</v>
      </c>
      <c r="B1" s="1"/>
      <c r="C1" s="1"/>
    </row>
    <row r="2" customFormat="false" ht="18" hidden="false" customHeight="true" outlineLevel="0" collapsed="false">
      <c r="A2" s="2" t="s">
        <v>158</v>
      </c>
      <c r="B2" s="2"/>
      <c r="C2" s="2"/>
    </row>
    <row r="4" customFormat="false" ht="24" hidden="false" customHeight="true" outlineLevel="0" collapsed="false">
      <c r="A4" s="61" t="s">
        <v>159</v>
      </c>
      <c r="B4" s="61"/>
      <c r="C4" s="61"/>
    </row>
    <row r="5" customFormat="false" ht="21.75" hidden="false" customHeight="true" outlineLevel="0" collapsed="false">
      <c r="A5" s="62" t="s">
        <v>160</v>
      </c>
      <c r="B5" s="63" t="s">
        <v>161</v>
      </c>
      <c r="C5" s="64" t="s">
        <v>162</v>
      </c>
    </row>
    <row r="6" customFormat="false" ht="21.75" hidden="false" customHeight="true" outlineLevel="0" collapsed="false">
      <c r="A6" s="65" t="s">
        <v>163</v>
      </c>
      <c r="B6" s="66" t="s">
        <v>164</v>
      </c>
      <c r="C6" s="18" t="s">
        <v>165</v>
      </c>
    </row>
    <row r="7" customFormat="false" ht="21.75" hidden="false" customHeight="true" outlineLevel="0" collapsed="false">
      <c r="A7" s="62" t="s">
        <v>166</v>
      </c>
      <c r="B7" s="63" t="s">
        <v>167</v>
      </c>
      <c r="C7" s="64" t="s">
        <v>168</v>
      </c>
    </row>
    <row r="8" customFormat="false" ht="21.75" hidden="false" customHeight="true" outlineLevel="0" collapsed="false">
      <c r="A8" s="65" t="s">
        <v>169</v>
      </c>
      <c r="B8" s="66" t="s">
        <v>170</v>
      </c>
      <c r="C8" s="18" t="s">
        <v>171</v>
      </c>
    </row>
    <row r="9" customFormat="false" ht="21.75" hidden="false" customHeight="true" outlineLevel="0" collapsed="false"/>
    <row r="10" customFormat="false" ht="24" hidden="false" customHeight="true" outlineLevel="0" collapsed="false">
      <c r="A10" s="61" t="s">
        <v>172</v>
      </c>
      <c r="B10" s="61"/>
      <c r="C10" s="61"/>
    </row>
    <row r="11" customFormat="false" ht="21.75" hidden="false" customHeight="true" outlineLevel="0" collapsed="false">
      <c r="A11" s="62" t="s">
        <v>160</v>
      </c>
      <c r="B11" s="63" t="s">
        <v>173</v>
      </c>
      <c r="C11" s="64" t="s">
        <v>174</v>
      </c>
    </row>
    <row r="12" customFormat="false" ht="21.75" hidden="false" customHeight="true" outlineLevel="0" collapsed="false">
      <c r="A12" s="65" t="s">
        <v>163</v>
      </c>
      <c r="B12" s="66" t="s">
        <v>175</v>
      </c>
      <c r="C12" s="18" t="s">
        <v>176</v>
      </c>
    </row>
    <row r="13" customFormat="false" ht="21.75" hidden="false" customHeight="true" outlineLevel="0" collapsed="false">
      <c r="A13" s="62" t="s">
        <v>166</v>
      </c>
      <c r="B13" s="63" t="s">
        <v>18</v>
      </c>
      <c r="C13" s="64" t="s">
        <v>177</v>
      </c>
    </row>
    <row r="14" customFormat="false" ht="21.75" hidden="false" customHeight="true" outlineLevel="0" collapsed="false">
      <c r="A14" s="65" t="s">
        <v>169</v>
      </c>
      <c r="B14" s="66" t="s">
        <v>178</v>
      </c>
      <c r="C14" s="18" t="s">
        <v>179</v>
      </c>
    </row>
    <row r="15" customFormat="false" ht="21.75" hidden="false" customHeight="true" outlineLevel="0" collapsed="false"/>
    <row r="16" customFormat="false" ht="24" hidden="false" customHeight="true" outlineLevel="0" collapsed="false">
      <c r="A16" s="61" t="s">
        <v>180</v>
      </c>
      <c r="B16" s="61"/>
      <c r="C16" s="61"/>
    </row>
    <row r="17" customFormat="false" ht="21.75" hidden="false" customHeight="true" outlineLevel="0" collapsed="false">
      <c r="A17" s="62" t="s">
        <v>181</v>
      </c>
      <c r="B17" s="63" t="s">
        <v>182</v>
      </c>
      <c r="C17" s="64" t="s">
        <v>183</v>
      </c>
    </row>
    <row r="18" customFormat="false" ht="21.75" hidden="false" customHeight="true" outlineLevel="0" collapsed="false">
      <c r="A18" s="65" t="s">
        <v>181</v>
      </c>
      <c r="B18" s="66" t="s">
        <v>184</v>
      </c>
      <c r="C18" s="18" t="s">
        <v>185</v>
      </c>
    </row>
    <row r="19" customFormat="false" ht="21.75" hidden="false" customHeight="true" outlineLevel="0" collapsed="false">
      <c r="A19" s="62" t="s">
        <v>181</v>
      </c>
      <c r="B19" s="63" t="s">
        <v>186</v>
      </c>
      <c r="C19" s="64" t="s">
        <v>187</v>
      </c>
    </row>
    <row r="20" customFormat="false" ht="21.75" hidden="false" customHeight="true" outlineLevel="0" collapsed="false">
      <c r="A20" s="65" t="s">
        <v>181</v>
      </c>
      <c r="B20" s="66" t="s">
        <v>188</v>
      </c>
      <c r="C20" s="18" t="s">
        <v>189</v>
      </c>
    </row>
    <row r="21" customFormat="false" ht="21.75" hidden="false" customHeight="true" outlineLevel="0" collapsed="false"/>
    <row r="22" customFormat="false" ht="24" hidden="false" customHeight="true" outlineLevel="0" collapsed="false">
      <c r="A22" s="61" t="s">
        <v>190</v>
      </c>
      <c r="B22" s="61"/>
      <c r="C22" s="61"/>
    </row>
    <row r="23" customFormat="false" ht="21.75" hidden="false" customHeight="true" outlineLevel="0" collapsed="false">
      <c r="A23" s="62" t="s">
        <v>191</v>
      </c>
      <c r="B23" s="63" t="s">
        <v>192</v>
      </c>
      <c r="C23" s="64" t="s">
        <v>193</v>
      </c>
    </row>
    <row r="24" customFormat="false" ht="21.75" hidden="false" customHeight="true" outlineLevel="0" collapsed="false">
      <c r="A24" s="65" t="s">
        <v>194</v>
      </c>
      <c r="B24" s="66" t="s">
        <v>195</v>
      </c>
      <c r="C24" s="18" t="s">
        <v>196</v>
      </c>
    </row>
    <row r="25" customFormat="false" ht="21.75" hidden="false" customHeight="true" outlineLevel="0" collapsed="false">
      <c r="A25" s="62" t="s">
        <v>197</v>
      </c>
      <c r="B25" s="63" t="s">
        <v>198</v>
      </c>
      <c r="C25" s="64" t="s">
        <v>199</v>
      </c>
    </row>
    <row r="26" customFormat="false" ht="21.75" hidden="false" customHeight="true" outlineLevel="0" collapsed="false"/>
    <row r="27" customFormat="false" ht="24" hidden="false" customHeight="true" outlineLevel="0" collapsed="false">
      <c r="A27" s="61" t="s">
        <v>200</v>
      </c>
      <c r="B27" s="61"/>
      <c r="C27" s="61"/>
    </row>
    <row r="28" customFormat="false" ht="21.75" hidden="false" customHeight="true" outlineLevel="0" collapsed="false">
      <c r="A28" s="65" t="s">
        <v>201</v>
      </c>
      <c r="B28" s="66" t="s">
        <v>202</v>
      </c>
      <c r="C28" s="18" t="s">
        <v>203</v>
      </c>
    </row>
    <row r="29" customFormat="false" ht="21.75" hidden="false" customHeight="true" outlineLevel="0" collapsed="false">
      <c r="A29" s="62" t="s">
        <v>201</v>
      </c>
      <c r="B29" s="63" t="s">
        <v>204</v>
      </c>
      <c r="C29" s="64" t="s">
        <v>205</v>
      </c>
    </row>
    <row r="30" customFormat="false" ht="21.75" hidden="false" customHeight="true" outlineLevel="0" collapsed="false">
      <c r="A30" s="65" t="s">
        <v>201</v>
      </c>
      <c r="B30" s="66" t="s">
        <v>206</v>
      </c>
      <c r="C30" s="18" t="s">
        <v>207</v>
      </c>
    </row>
    <row r="31" customFormat="false" ht="21.75" hidden="false" customHeight="true" outlineLevel="0" collapsed="false">
      <c r="A31" s="62" t="s">
        <v>201</v>
      </c>
      <c r="B31" s="63" t="s">
        <v>208</v>
      </c>
      <c r="C31" s="64" t="s">
        <v>209</v>
      </c>
    </row>
    <row r="33" customFormat="false" ht="27.75" hidden="false" customHeight="true" outlineLevel="0" collapsed="false">
      <c r="A33" s="67" t="s">
        <v>210</v>
      </c>
      <c r="B33" s="67"/>
      <c r="C33" s="67"/>
    </row>
  </sheetData>
  <mergeCells count="8">
    <mergeCell ref="A1:C1"/>
    <mergeCell ref="A2:C2"/>
    <mergeCell ref="A4:C4"/>
    <mergeCell ref="A10:C10"/>
    <mergeCell ref="A16:C16"/>
    <mergeCell ref="A22:C22"/>
    <mergeCell ref="A27:C27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2026-03-16T08:39:43Z</dcterms:created>
  <dc:creator>openpyxl</dc:creator>
  <dc:description/>
  <dc:language>en-US</dc:language>
  <cp:lastModifiedBy/>
  <dcterms:modified xsi:type="dcterms:W3CDTF">2026-03-16T08:39:43Z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