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aukosten Übersicht" sheetId="1" state="visible" r:id="rId2"/>
    <sheet name="Phasenplan &amp; Liquidität" sheetId="2" state="visible" r:id="rId3"/>
    <sheet name="Baukostenrechner" sheetId="3" state="visible" r:id="rId4"/>
    <sheet name="Anleitung &amp; Legende" sheetId="4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<sst xmlns="http://schemas.openxmlformats.org/spreadsheetml/2006/main" count="281" uniqueCount="187">
  <si>
    <t xml:space="preserve">🏗  BAUKOSTEN EXCEL VORLAGE  –  Kostenkontrolle nach DIN 276</t>
  </si>
  <si>
    <t xml:space="preserve">KG</t>
  </si>
  <si>
    <t xml:space="preserve">Bezeichnung</t>
  </si>
  <si>
    <t xml:space="preserve">Geplante Kosten (€)</t>
  </si>
  <si>
    <t xml:space="preserve">Tatsächliche Kosten (€)</t>
  </si>
  <si>
    <t xml:space="preserve">Abweichung (€)</t>
  </si>
  <si>
    <t xml:space="preserve">Abweichung (%)</t>
  </si>
  <si>
    <t xml:space="preserve">Status</t>
  </si>
  <si>
    <t xml:space="preserve">KG 100 – Grundstück</t>
  </si>
  <si>
    <t xml:space="preserve">100</t>
  </si>
  <si>
    <t xml:space="preserve">Grundstückskaufpreis</t>
  </si>
  <si>
    <t xml:space="preserve">offen</t>
  </si>
  <si>
    <t xml:space="preserve">110</t>
  </si>
  <si>
    <t xml:space="preserve">Notarkosten &amp; Grundbuch</t>
  </si>
  <si>
    <t xml:space="preserve">120</t>
  </si>
  <si>
    <t xml:space="preserve">Grunderwerbsteuer (3,5–6,5 %)</t>
  </si>
  <si>
    <t xml:space="preserve">130</t>
  </si>
  <si>
    <t xml:space="preserve">Erschließung</t>
  </si>
  <si>
    <t xml:space="preserve">140</t>
  </si>
  <si>
    <t xml:space="preserve">Bodengutachten</t>
  </si>
  <si>
    <t xml:space="preserve">∑</t>
  </si>
  <si>
    <t xml:space="preserve">Summe KG 100</t>
  </si>
  <si>
    <t xml:space="preserve">KG 200 – Herrichten &amp; Erschließen</t>
  </si>
  <si>
    <t xml:space="preserve">200</t>
  </si>
  <si>
    <t xml:space="preserve">Abbrucharbeiten</t>
  </si>
  <si>
    <t xml:space="preserve">210</t>
  </si>
  <si>
    <t xml:space="preserve">Geländegestaltung / Erdbewegung</t>
  </si>
  <si>
    <t xml:space="preserve">220</t>
  </si>
  <si>
    <t xml:space="preserve">Baustrom &amp; Bauwasser</t>
  </si>
  <si>
    <t xml:space="preserve">Summe KG 200</t>
  </si>
  <si>
    <t xml:space="preserve">KG 300 – Bauwerk – Baukonstruktionen</t>
  </si>
  <si>
    <t xml:space="preserve">310</t>
  </si>
  <si>
    <t xml:space="preserve">Erdarbeiten &amp; Fundament</t>
  </si>
  <si>
    <t xml:space="preserve">320</t>
  </si>
  <si>
    <t xml:space="preserve">Mauerwerk / Außenwände</t>
  </si>
  <si>
    <t xml:space="preserve">330</t>
  </si>
  <si>
    <t xml:space="preserve">Decken &amp; Treppen</t>
  </si>
  <si>
    <t xml:space="preserve">340</t>
  </si>
  <si>
    <t xml:space="preserve">Dachstuhl &amp; Dachdeckung</t>
  </si>
  <si>
    <t xml:space="preserve">350</t>
  </si>
  <si>
    <t xml:space="preserve">Fassade &amp; Wärmedämmung</t>
  </si>
  <si>
    <t xml:space="preserve">360</t>
  </si>
  <si>
    <t xml:space="preserve">Fenster &amp; Außentüren</t>
  </si>
  <si>
    <t xml:space="preserve">Summe KG 300</t>
  </si>
  <si>
    <t xml:space="preserve">KG 400 – Technische Anlagen</t>
  </si>
  <si>
    <t xml:space="preserve">410</t>
  </si>
  <si>
    <t xml:space="preserve">Heizungsanlage</t>
  </si>
  <si>
    <t xml:space="preserve">420</t>
  </si>
  <si>
    <t xml:space="preserve">Sanitärinstallation</t>
  </si>
  <si>
    <t xml:space="preserve">430</t>
  </si>
  <si>
    <t xml:space="preserve">Elektroinstallation</t>
  </si>
  <si>
    <t xml:space="preserve">440</t>
  </si>
  <si>
    <t xml:space="preserve">Lüftung / Klimaanlage</t>
  </si>
  <si>
    <t xml:space="preserve">450</t>
  </si>
  <si>
    <t xml:space="preserve">Kamin / Schornstein</t>
  </si>
  <si>
    <t xml:space="preserve">Summe KG 400</t>
  </si>
  <si>
    <t xml:space="preserve">KG 500 – Außenanlagen</t>
  </si>
  <si>
    <t xml:space="preserve">510</t>
  </si>
  <si>
    <t xml:space="preserve">Garten &amp; Bepflanzung</t>
  </si>
  <si>
    <t xml:space="preserve">520</t>
  </si>
  <si>
    <t xml:space="preserve">Terrasse / Wege</t>
  </si>
  <si>
    <t xml:space="preserve">530</t>
  </si>
  <si>
    <t xml:space="preserve">Einfriedung / Zaun</t>
  </si>
  <si>
    <t xml:space="preserve">540</t>
  </si>
  <si>
    <t xml:space="preserve">Carport / Garage</t>
  </si>
  <si>
    <t xml:space="preserve">Summe KG 500</t>
  </si>
  <si>
    <t xml:space="preserve">KG 600 – Ausstattung &amp; Kunstwerke</t>
  </si>
  <si>
    <t xml:space="preserve">610</t>
  </si>
  <si>
    <t xml:space="preserve">Einbauküche</t>
  </si>
  <si>
    <t xml:space="preserve">620</t>
  </si>
  <si>
    <t xml:space="preserve">Einbaumöbel / Schränke</t>
  </si>
  <si>
    <t xml:space="preserve">630</t>
  </si>
  <si>
    <t xml:space="preserve">Bodenbeläge</t>
  </si>
  <si>
    <t xml:space="preserve">640</t>
  </si>
  <si>
    <t xml:space="preserve">Innenputz / Malerarbeiten</t>
  </si>
  <si>
    <t xml:space="preserve">Summe KG 600</t>
  </si>
  <si>
    <t xml:space="preserve">KG 700 – Baunebenkosten</t>
  </si>
  <si>
    <t xml:space="preserve">710</t>
  </si>
  <si>
    <t xml:space="preserve">Architektenhonorar (HOAI)</t>
  </si>
  <si>
    <t xml:space="preserve">720</t>
  </si>
  <si>
    <t xml:space="preserve">Statiker / Tragwerksplanung</t>
  </si>
  <si>
    <t xml:space="preserve">730</t>
  </si>
  <si>
    <t xml:space="preserve">Baugenehmigung &amp; Behörden</t>
  </si>
  <si>
    <t xml:space="preserve">740</t>
  </si>
  <si>
    <t xml:space="preserve">Bauleitung / Sicherheitskoordinator</t>
  </si>
  <si>
    <t xml:space="preserve">750</t>
  </si>
  <si>
    <t xml:space="preserve">Bauversicherungen</t>
  </si>
  <si>
    <t xml:space="preserve">760</t>
  </si>
  <si>
    <t xml:space="preserve">Finanzierungsnebenkosten</t>
  </si>
  <si>
    <t xml:space="preserve">Summe KG 700</t>
  </si>
  <si>
    <t xml:space="preserve">RES</t>
  </si>
  <si>
    <t xml:space="preserve">Reservebudget (Puffer 12 %)</t>
  </si>
  <si>
    <t xml:space="preserve">GESAMTBAUKOSTEN (inkl. Reserve)</t>
  </si>
  <si>
    <t xml:space="preserve">Legende:  🟡 Gelbe Zellen = Eingabefelder (Soll- &amp; Ist-Kosten)   |  🔵 Blaue Schrift = Eingabe   |  ⚫ Schwarze Schrift = Formel  |  🔴 Rot = Überschreitung   |  🟢 Grün = Einsparung</t>
  </si>
  <si>
    <t xml:space="preserve">📅  PHASENPLAN &amp; LIQUIDITÄTSPLANUNG  –  Baukosten nach Bauphasen</t>
  </si>
  <si>
    <t xml:space="preserve">Nr</t>
  </si>
  <si>
    <t xml:space="preserve">Position</t>
  </si>
  <si>
    <t xml:space="preserve">Kosten (€)</t>
  </si>
  <si>
    <t xml:space="preserve">Geplant (Ist)</t>
  </si>
  <si>
    <t xml:space="preserve">Abw. (€)</t>
  </si>
  <si>
    <t xml:space="preserve">Baumonat</t>
  </si>
  <si>
    <t xml:space="preserve">Fälligkeit</t>
  </si>
  <si>
    <t xml:space="preserve">Bezahlt?</t>
  </si>
  <si>
    <t xml:space="preserve">▶  Phase 1: Grundstück &amp; Planung  (~15–20 % der Gesamtkosten)</t>
  </si>
  <si>
    <t xml:space="preserve">Nein</t>
  </si>
  <si>
    <t xml:space="preserve">Notar / Grunderwerbsteuer</t>
  </si>
  <si>
    <t xml:space="preserve">Architektenhonorar</t>
  </si>
  <si>
    <t xml:space="preserve">Baugenehmigung</t>
  </si>
  <si>
    <t xml:space="preserve">Summe Phase 1</t>
  </si>
  <si>
    <t xml:space="preserve">▶  Phase 2: Rohbau  (~30–40 % der Gesamtkosten)</t>
  </si>
  <si>
    <t xml:space="preserve">Summe Phase 2</t>
  </si>
  <si>
    <t xml:space="preserve">▶  Phase 3: Ausbau &amp; Technik  (~30–35 % der Gesamtkosten)</t>
  </si>
  <si>
    <t xml:space="preserve">Summe Phase 3</t>
  </si>
  <si>
    <t xml:space="preserve">▶  Phase 4: Fertigstellung  (~10–15 % der Gesamtkosten)</t>
  </si>
  <si>
    <t xml:space="preserve">Außenanlagen</t>
  </si>
  <si>
    <t xml:space="preserve">Küche &amp; Einbaumöbel</t>
  </si>
  <si>
    <t xml:space="preserve">Abnahme / Restarbeiten</t>
  </si>
  <si>
    <t xml:space="preserve">Summe Phase 4</t>
  </si>
  <si>
    <t xml:space="preserve">GESAMTKOSTEN ALLE PHASEN</t>
  </si>
  <si>
    <t xml:space="preserve">🔢  BAUKOSTENRECHNER  –  Schnellschätzung nach DIN 276</t>
  </si>
  <si>
    <t xml:space="preserve">📥  EINGABEN  (gelbe Felder ausfüllen)</t>
  </si>
  <si>
    <t xml:space="preserve">Wohnfläche (m²)</t>
  </si>
  <si>
    <t xml:space="preserve">Nettowohnfläche in m²</t>
  </si>
  <si>
    <t xml:space="preserve">Ausstattungsstandard (€/m²)</t>
  </si>
  <si>
    <t xml:space="preserve">Einfach=1300 | Mittel=1800 | Gehoben=2500 | Luxus=3500</t>
  </si>
  <si>
    <t xml:space="preserve">Grundstückskosten (€)</t>
  </si>
  <si>
    <t xml:space="preserve">Kaufpreis inkl. Nebenkosten</t>
  </si>
  <si>
    <t xml:space="preserve">Baunebenkosten (%)</t>
  </si>
  <si>
    <t xml:space="preserve">Architekt, Statiker, Behörden ca. 15 %</t>
  </si>
  <si>
    <t xml:space="preserve">Reservebudget (%)</t>
  </si>
  <si>
    <t xml:space="preserve">Empfohlen 10–15 %</t>
  </si>
  <si>
    <t xml:space="preserve">Außenanlagen (€)</t>
  </si>
  <si>
    <t xml:space="preserve">Garten, Terrasse, Einfriedung</t>
  </si>
  <si>
    <t xml:space="preserve">📊  KOSTENSCHÄTZUNG  (automatisch berechnet)</t>
  </si>
  <si>
    <t xml:space="preserve">Rohbau &amp; Ausbau (KG 300–400)</t>
  </si>
  <si>
    <t xml:space="preserve">Grundstück (KG 100)</t>
  </si>
  <si>
    <t xml:space="preserve">Außenanlagen (KG 500)</t>
  </si>
  <si>
    <t xml:space="preserve">Baunebenkosten (KG 700)</t>
  </si>
  <si>
    <t xml:space="preserve">Reservebudget (Puffer)</t>
  </si>
  <si>
    <t xml:space="preserve">GESAMTKOSTEN (geschätzt)</t>
  </si>
  <si>
    <t xml:space="preserve">⚠ Schätzwert – nicht verbindlich</t>
  </si>
  <si>
    <t xml:space="preserve">Baukosten pro m² (ohne Grundstück)</t>
  </si>
  <si>
    <t xml:space="preserve">📋  RICHTWERTE 2025 – Baukosten pro m² (Deutschland)</t>
  </si>
  <si>
    <t xml:space="preserve">Haustyp</t>
  </si>
  <si>
    <t xml:space="preserve">Einfach (€/m²)</t>
  </si>
  <si>
    <t xml:space="preserve">Mittel (€/m²)</t>
  </si>
  <si>
    <t xml:space="preserve">Gehoben (€/m²)</t>
  </si>
  <si>
    <t xml:space="preserve">Luxus (€/m²)</t>
  </si>
  <si>
    <t xml:space="preserve">Einfamilienhaus (Massivbau)</t>
  </si>
  <si>
    <t xml:space="preserve">Fertighaus</t>
  </si>
  <si>
    <t xml:space="preserve">Doppelhaushälfte</t>
  </si>
  <si>
    <t xml:space="preserve">Sanierung / Umbau</t>
  </si>
  <si>
    <t xml:space="preserve">📖  ANLEITUNG &amp; LEGENDE  –  Baukosten Excel Vorlage nach DIN 276</t>
  </si>
  <si>
    <t xml:space="preserve">▌  FARBKODIERUNG</t>
  </si>
  <si>
    <t xml:space="preserve">Gelb (Hintergrund)</t>
  </si>
  <si>
    <t xml:space="preserve">Diese Zellen können und sollen vom Nutzer befüllt werden (Soll- &amp; Ist-Kosten, Status, Baumonat …)</t>
  </si>
  <si>
    <t xml:space="preserve">Blaue Schrift</t>
  </si>
  <si>
    <t xml:space="preserve">Vom Nutzer einzutragende Werte (Kostenansätze, Istwerte, Statusangaben)</t>
  </si>
  <si>
    <t xml:space="preserve">Schwarze Schrift</t>
  </si>
  <si>
    <t xml:space="preserve">Automatisch berechnete Werte – bitte nicht manuell überschreiben</t>
  </si>
  <si>
    <t xml:space="preserve">Rote Hintergrundfarbe</t>
  </si>
  <si>
    <t xml:space="preserve">Die Abweichung (%) ist positiv → Ist-Kosten übersteigen Soll-Kosten</t>
  </si>
  <si>
    <t xml:space="preserve">Grüne Hintergrundfarbe</t>
  </si>
  <si>
    <t xml:space="preserve">Die Abweichung (%) ist negativ → Ist-Kosten liegen unter den Soll-Kosten</t>
  </si>
  <si>
    <t xml:space="preserve">Orange (Reserve)</t>
  </si>
  <si>
    <t xml:space="preserve">12 % Puffer auf alle Kostengruppen – empfohlen 10–15 %</t>
  </si>
  <si>
    <t xml:space="preserve">▌  TABELLENBLÄTTER</t>
  </si>
  <si>
    <t xml:space="preserve">Baukosten Übersicht</t>
  </si>
  <si>
    <t xml:space="preserve">Alle 7 Kostengruppen (KG 100–700) mit Soll-Ist-Vergleich und automatischer Abweichungsberechnung</t>
  </si>
  <si>
    <t xml:space="preserve">Phasenplan &amp; Liquidität</t>
  </si>
  <si>
    <t xml:space="preserve">Kosten gegliedert nach 4 Bauphasen mit Baumonat, Fälligkeit und Bezahlt-Status</t>
  </si>
  <si>
    <t xml:space="preserve">Baukostenrechner</t>
  </si>
  <si>
    <t xml:space="preserve">Interaktiver Rechner: Wohnfläche + Ausstattungsstandard eingeben → sofortige Kostenschätzung</t>
  </si>
  <si>
    <t xml:space="preserve">▌  WICHTIGE FORMELN</t>
  </si>
  <si>
    <t xml:space="preserve">Gesamtbaukosten</t>
  </si>
  <si>
    <t xml:space="preserve">Summe aller Kostengruppen zuzüglich 12 % Reservepuffer</t>
  </si>
  <si>
    <t xml:space="preserve">Positive Werte = Überschreitung, negative Werte = Einsparung</t>
  </si>
  <si>
    <t xml:space="preserve">Prozentuale Abweichung vom Planwert</t>
  </si>
  <si>
    <t xml:space="preserve">Kosten/m²</t>
  </si>
  <si>
    <t xml:space="preserve">Orientierungswert: Mittelklasse ca. 1.800–2.000 €/m² (2025)</t>
  </si>
  <si>
    <t xml:space="preserve">▌  HÄUFIGE FEHLER</t>
  </si>
  <si>
    <t xml:space="preserve">Baunebenkosten unterschätzt</t>
  </si>
  <si>
    <t xml:space="preserve">KG 700 umfasst Architekt, Statiker, Baugenehmigung, Versicherungen – oft vergessen!</t>
  </si>
  <si>
    <t xml:space="preserve">Außenanlagen vergessen</t>
  </si>
  <si>
    <t xml:space="preserve">Terrasse, Einfriedung, Garten sind reale Kostenpositionen – in KG 500 eintragen</t>
  </si>
  <si>
    <t xml:space="preserve">Kein Puffer eingeplant</t>
  </si>
  <si>
    <t xml:space="preserve">Unvorhergesehenes tritt bei ca. 60 % aller Bauprojekte auf (Quelle: Verbraucherzentrale)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</si>
</sst>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#,##0&quot; €&quot;;\(#,##0&quot; €)&quot;;\-"/>
    <numFmt numFmtId="166" formatCode="0.0\%;\(0.0&quot;%)&quot;;\-"/>
    <numFmt numFmtId="167" formatCode="mmm\ yyyy"/>
    <numFmt numFmtId="168" formatCode="0.0%"/>
    <numFmt numFmtId="169" formatCode="#,##0&quot; €/m²&quot;"/>
    <numFmt numFmtId="170" formatCode="#,##0&quot; €&quot;"/>
  </numFmts>
  <fonts count="15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FFFFFF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sz val="10"/>
      <color rgb="FF0000FF"/>
      <name val="Arial"/>
      <family val="0"/>
      <charset val="1"/>
    </font>
    <font>
      <sz val="10"/>
      <color rgb="FF000000"/>
      <name val="Arial"/>
      <family val="0"/>
      <charset val="1"/>
    </font>
    <font>
      <b val="true"/>
      <sz val="10"/>
      <color rgb="FF000000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i val="true"/>
      <sz val="9"/>
      <color rgb="FF595959"/>
      <name val="Arial"/>
      <family val="0"/>
      <charset val="1"/>
    </font>
    <font>
      <b val="true"/>
      <sz val="15"/>
      <color rgb="FFFFFFFF"/>
      <name val="Arial"/>
      <family val="0"/>
      <charset val="1"/>
    </font>
    <font>
      <sz val="10"/>
      <color rgb="FF595959"/>
      <name val="Arial"/>
      <family val="0"/>
      <charset val="1"/>
    </font>
    <font>
      <b val="true"/>
      <sz val="12"/>
      <color rgb="FFFFFFFF"/>
      <name val="Arial"/>
      <family val="0"/>
      <charset val="1"/>
    </font>
    <font>
      <b val="true"/>
      <sz val="9"/>
      <color rgb="FFFFFFFF"/>
      <name val="Arial"/>
      <family val="0"/>
      <charset val="1"/>
    </font>
  </fonts>
  <fills count="13">
    <fill>
      <patternFill patternType="none"/>
    </fill>
    <fill>
      <patternFill patternType="gray125"/>
    </fill>
    <fill>
      <patternFill patternType="solid">
        <fgColor rgb="FF1F3864"/>
        <bgColor rgb="FF333333"/>
      </patternFill>
    </fill>
    <fill>
      <patternFill patternType="solid">
        <fgColor rgb="FF2E75B6"/>
        <bgColor rgb="FF0066CC"/>
      </patternFill>
    </fill>
    <fill>
      <patternFill patternType="solid">
        <fgColor rgb="FFF2F2F2"/>
        <bgColor rgb="FFE2EFDA"/>
      </patternFill>
    </fill>
    <fill>
      <patternFill patternType="solid">
        <fgColor rgb="FFFFFFFF"/>
        <bgColor rgb="FFF2F2F2"/>
      </patternFill>
    </fill>
    <fill>
      <patternFill patternType="solid">
        <fgColor rgb="FFFFFF00"/>
        <bgColor rgb="FFFFFF00"/>
      </patternFill>
    </fill>
    <fill>
      <patternFill patternType="solid">
        <fgColor rgb="FFD6E4F0"/>
        <bgColor rgb="FFD9E1F2"/>
      </patternFill>
    </fill>
    <fill>
      <patternFill patternType="solid">
        <fgColor rgb="FFE26B0A"/>
        <bgColor rgb="FFFF9900"/>
      </patternFill>
    </fill>
    <fill>
      <patternFill patternType="solid">
        <fgColor rgb="FFFFF2CC"/>
        <bgColor rgb="FFFCE4D6"/>
      </patternFill>
    </fill>
    <fill>
      <patternFill patternType="solid">
        <fgColor rgb="FFD9E1F2"/>
        <bgColor rgb="FFD6E4F0"/>
      </patternFill>
    </fill>
    <fill>
      <patternFill patternType="solid">
        <fgColor rgb="FFFCE4D6"/>
        <bgColor rgb="FFFFF2CC"/>
      </patternFill>
    </fill>
    <fill>
      <patternFill patternType="solid">
        <fgColor rgb="FFE2EFDA"/>
        <bgColor rgb="FFF2F2F2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3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5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6" fillId="6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7" fillId="5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7" fillId="5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6" fillId="6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7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7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8" fillId="7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8" fillId="7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7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8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8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8" fillId="9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9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9" fillId="2" borderId="4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9" fillId="2" borderId="4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2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1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7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1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8" fillId="1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1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11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8" fillId="11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11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12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8" fillId="12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1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9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9" fillId="3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6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0" fillId="5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8" fontId="6" fillId="6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7" fillId="11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11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7" fillId="1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1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7" fillId="9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9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7" fillId="1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12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3" fillId="2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13" fillId="2" borderId="4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0" fillId="2" borderId="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7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9" fontId="8" fillId="7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4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4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70" fontId="6" fillId="4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8" fillId="5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70" fontId="6" fillId="5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9" fillId="3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5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">
    <dxf>
      <font>
        <name val="Arial"/>
        <charset val="1"/>
        <family val="0"/>
        <color rgb="FF9C0006"/>
        <sz val="10"/>
      </font>
      <fill>
        <patternFill>
          <bgColor rgb="FFFFC7CE"/>
        </patternFill>
      </fill>
    </dxf>
    <dxf>
      <font>
        <name val="Arial"/>
        <charset val="1"/>
        <family val="0"/>
        <color rgb="FF276221"/>
        <sz val="10"/>
      </font>
      <fill>
        <patternFill>
          <bgColor rgb="FFC6EFCE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276221"/>
      <rgbColor rgb="FF000080"/>
      <rgbColor rgb="FF808000"/>
      <rgbColor rgb="FF800080"/>
      <rgbColor rgb="FF008080"/>
      <rgbColor rgb="FFF2F2F2"/>
      <rgbColor rgb="FF808080"/>
      <rgbColor rgb="FF9999FF"/>
      <rgbColor rgb="FF993366"/>
      <rgbColor rgb="FFFFF2CC"/>
      <rgbColor rgb="FFE2EFDA"/>
      <rgbColor rgb="FF660066"/>
      <rgbColor rgb="FFFF8080"/>
      <rgbColor rgb="FF0066CC"/>
      <rgbColor rgb="FFD9E1F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D6E4F0"/>
      <rgbColor rgb="FFC6EFCE"/>
      <rgbColor rgb="FFFCE4D6"/>
      <rgbColor rgb="FF99CCFF"/>
      <rgbColor rgb="FFFF99CC"/>
      <rgbColor rgb="FFCC99FF"/>
      <rgbColor rgb="FFFFC7CE"/>
      <rgbColor rgb="FF2E75B6"/>
      <rgbColor rgb="FF33CCCC"/>
      <rgbColor rgb="FF99CC00"/>
      <rgbColor rgb="FFFFCC00"/>
      <rgbColor rgb="FFFF9900"/>
      <rgbColor rgb="FFE26B0A"/>
      <rgbColor rgb="FF595959"/>
      <rgbColor rgb="FF969696"/>
      <rgbColor rgb="FF1F3864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55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2" ySplit="4" topLeftCell="C5" activePane="bottomRight" state="frozen"/>
      <selection pane="topLeft" activeCell="A1" activeCellId="0" sqref="A1"/>
      <selection pane="topRight" activeCell="C1" activeCellId="0" sqref="C1"/>
      <selection pane="bottomLeft" activeCell="A5" activeCellId="0" sqref="A5"/>
      <selection pane="bottomRigh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8"/>
    <col collapsed="false" customWidth="true" hidden="false" outlineLevel="0" max="2" min="2" style="0" width="32"/>
    <col collapsed="false" customWidth="true" hidden="false" outlineLevel="0" max="5" min="3" style="0" width="20"/>
    <col collapsed="false" customWidth="true" hidden="false" outlineLevel="0" max="6" min="6" style="0" width="14"/>
    <col collapsed="false" customWidth="true" hidden="false" outlineLevel="0" max="7" min="7" style="0" width="16"/>
  </cols>
  <sheetData>
    <row r="1" customFormat="false" ht="13.5" hidden="false" customHeight="true" outlineLevel="0" collapsed="false"/>
    <row r="2" customFormat="false" ht="39.75" hidden="false" customHeight="true" outlineLevel="0" collapsed="false">
      <c r="A2" s="1" t="s">
        <v>0</v>
      </c>
      <c r="B2" s="1"/>
      <c r="C2" s="1"/>
      <c r="D2" s="1"/>
      <c r="E2" s="1"/>
      <c r="F2" s="1"/>
      <c r="G2" s="1"/>
    </row>
    <row r="3" customFormat="false" ht="13.5" hidden="false" customHeight="true" outlineLevel="0" collapsed="false"/>
    <row r="4" customFormat="false" ht="30" hidden="false" customHeight="true" outlineLevel="0" collapsed="false">
      <c r="A4" s="2" t="s">
        <v>1</v>
      </c>
      <c r="B4" s="2" t="s">
        <v>2</v>
      </c>
      <c r="C4" s="2" t="s">
        <v>3</v>
      </c>
      <c r="D4" s="2" t="s">
        <v>4</v>
      </c>
      <c r="E4" s="2" t="s">
        <v>5</v>
      </c>
      <c r="F4" s="2" t="s">
        <v>6</v>
      </c>
      <c r="G4" s="2" t="s">
        <v>7</v>
      </c>
    </row>
    <row r="5" customFormat="false" ht="21.75" hidden="false" customHeight="true" outlineLevel="0" collapsed="false">
      <c r="A5" s="3" t="s">
        <v>8</v>
      </c>
      <c r="B5" s="3"/>
      <c r="C5" s="3"/>
      <c r="D5" s="3"/>
      <c r="E5" s="3"/>
      <c r="F5" s="3"/>
      <c r="G5" s="3"/>
    </row>
    <row r="6" customFormat="false" ht="18" hidden="false" customHeight="true" outlineLevel="0" collapsed="false">
      <c r="A6" s="4" t="s">
        <v>9</v>
      </c>
      <c r="B6" s="5" t="s">
        <v>10</v>
      </c>
      <c r="C6" s="6" t="n">
        <v>80000</v>
      </c>
      <c r="D6" s="6" t="n">
        <v>0</v>
      </c>
      <c r="E6" s="7" t="n">
        <f aca="false">D6-C6</f>
        <v>-80000</v>
      </c>
      <c r="F6" s="8" t="n">
        <f aca="false">IF(C6=0,"",ROUND((D6-C6)/C6*100,1))</f>
        <v>-100</v>
      </c>
      <c r="G6" s="9" t="s">
        <v>11</v>
      </c>
    </row>
    <row r="7" customFormat="false" ht="18" hidden="false" customHeight="true" outlineLevel="0" collapsed="false">
      <c r="A7" s="4" t="s">
        <v>12</v>
      </c>
      <c r="B7" s="5" t="s">
        <v>13</v>
      </c>
      <c r="C7" s="6" t="n">
        <v>2000</v>
      </c>
      <c r="D7" s="6" t="n">
        <v>0</v>
      </c>
      <c r="E7" s="7" t="n">
        <f aca="false">D7-C7</f>
        <v>-2000</v>
      </c>
      <c r="F7" s="8" t="n">
        <f aca="false">IF(C7=0,"",ROUND((D7-C7)/C7*100,1))</f>
        <v>-100</v>
      </c>
      <c r="G7" s="9" t="s">
        <v>11</v>
      </c>
    </row>
    <row r="8" customFormat="false" ht="18" hidden="false" customHeight="true" outlineLevel="0" collapsed="false">
      <c r="A8" s="4" t="s">
        <v>14</v>
      </c>
      <c r="B8" s="5" t="s">
        <v>15</v>
      </c>
      <c r="C8" s="6" t="n">
        <v>4000</v>
      </c>
      <c r="D8" s="6" t="n">
        <v>0</v>
      </c>
      <c r="E8" s="7" t="n">
        <f aca="false">D8-C8</f>
        <v>-4000</v>
      </c>
      <c r="F8" s="8" t="n">
        <f aca="false">IF(C8=0,"",ROUND((D8-C8)/C8*100,1))</f>
        <v>-100</v>
      </c>
      <c r="G8" s="9" t="s">
        <v>11</v>
      </c>
    </row>
    <row r="9" customFormat="false" ht="18" hidden="false" customHeight="true" outlineLevel="0" collapsed="false">
      <c r="A9" s="4" t="s">
        <v>16</v>
      </c>
      <c r="B9" s="5" t="s">
        <v>17</v>
      </c>
      <c r="C9" s="6" t="n">
        <v>8000</v>
      </c>
      <c r="D9" s="6" t="n">
        <v>0</v>
      </c>
      <c r="E9" s="7" t="n">
        <f aca="false">D9-C9</f>
        <v>-8000</v>
      </c>
      <c r="F9" s="8" t="n">
        <f aca="false">IF(C9=0,"",ROUND((D9-C9)/C9*100,1))</f>
        <v>-100</v>
      </c>
      <c r="G9" s="9" t="s">
        <v>11</v>
      </c>
    </row>
    <row r="10" customFormat="false" ht="18" hidden="false" customHeight="true" outlineLevel="0" collapsed="false">
      <c r="A10" s="4" t="s">
        <v>18</v>
      </c>
      <c r="B10" s="5" t="s">
        <v>19</v>
      </c>
      <c r="C10" s="6" t="n">
        <v>1500</v>
      </c>
      <c r="D10" s="6" t="n">
        <v>0</v>
      </c>
      <c r="E10" s="7" t="n">
        <f aca="false">D10-C10</f>
        <v>-1500</v>
      </c>
      <c r="F10" s="8" t="n">
        <f aca="false">IF(C10=0,"",ROUND((D10-C10)/C10*100,1))</f>
        <v>-100</v>
      </c>
      <c r="G10" s="9" t="s">
        <v>11</v>
      </c>
    </row>
    <row r="11" customFormat="false" ht="19.5" hidden="false" customHeight="true" outlineLevel="0" collapsed="false">
      <c r="A11" s="10" t="s">
        <v>20</v>
      </c>
      <c r="B11" s="11" t="s">
        <v>21</v>
      </c>
      <c r="C11" s="12" t="n">
        <f aca="false">SUM(C6:C10)</f>
        <v>95500</v>
      </c>
      <c r="D11" s="12" t="n">
        <f aca="false">SUM(D6:D10)</f>
        <v>0</v>
      </c>
      <c r="E11" s="12" t="n">
        <f aca="false">SUM(E6:E10)</f>
        <v>-95500</v>
      </c>
      <c r="F11" s="13" t="n">
        <f aca="false">IF(C11=0,"",ROUND((D11-C11)/C11*100,1))</f>
        <v>-100</v>
      </c>
      <c r="G11" s="14"/>
    </row>
    <row r="12" customFormat="false" ht="21.75" hidden="false" customHeight="true" outlineLevel="0" collapsed="false">
      <c r="A12" s="3" t="s">
        <v>22</v>
      </c>
      <c r="B12" s="3"/>
      <c r="C12" s="3"/>
      <c r="D12" s="3"/>
      <c r="E12" s="3"/>
      <c r="F12" s="3"/>
      <c r="G12" s="3"/>
    </row>
    <row r="13" customFormat="false" ht="18" hidden="false" customHeight="true" outlineLevel="0" collapsed="false">
      <c r="A13" s="4" t="s">
        <v>23</v>
      </c>
      <c r="B13" s="5" t="s">
        <v>24</v>
      </c>
      <c r="C13" s="6" t="n">
        <v>3000</v>
      </c>
      <c r="D13" s="6" t="n">
        <v>0</v>
      </c>
      <c r="E13" s="7" t="n">
        <f aca="false">D13-C13</f>
        <v>-3000</v>
      </c>
      <c r="F13" s="8" t="n">
        <f aca="false">IF(C13=0,"",ROUND((D13-C13)/C13*100,1))</f>
        <v>-100</v>
      </c>
      <c r="G13" s="9" t="s">
        <v>11</v>
      </c>
    </row>
    <row r="14" customFormat="false" ht="18" hidden="false" customHeight="true" outlineLevel="0" collapsed="false">
      <c r="A14" s="4" t="s">
        <v>25</v>
      </c>
      <c r="B14" s="5" t="s">
        <v>26</v>
      </c>
      <c r="C14" s="6" t="n">
        <v>5000</v>
      </c>
      <c r="D14" s="6" t="n">
        <v>0</v>
      </c>
      <c r="E14" s="7" t="n">
        <f aca="false">D14-C14</f>
        <v>-5000</v>
      </c>
      <c r="F14" s="8" t="n">
        <f aca="false">IF(C14=0,"",ROUND((D14-C14)/C14*100,1))</f>
        <v>-100</v>
      </c>
      <c r="G14" s="9" t="s">
        <v>11</v>
      </c>
    </row>
    <row r="15" customFormat="false" ht="18" hidden="false" customHeight="true" outlineLevel="0" collapsed="false">
      <c r="A15" s="4" t="s">
        <v>27</v>
      </c>
      <c r="B15" s="5" t="s">
        <v>28</v>
      </c>
      <c r="C15" s="6" t="n">
        <v>1500</v>
      </c>
      <c r="D15" s="6" t="n">
        <v>0</v>
      </c>
      <c r="E15" s="7" t="n">
        <f aca="false">D15-C15</f>
        <v>-1500</v>
      </c>
      <c r="F15" s="8" t="n">
        <f aca="false">IF(C15=0,"",ROUND((D15-C15)/C15*100,1))</f>
        <v>-100</v>
      </c>
      <c r="G15" s="9" t="s">
        <v>11</v>
      </c>
    </row>
    <row r="16" customFormat="false" ht="19.5" hidden="false" customHeight="true" outlineLevel="0" collapsed="false">
      <c r="A16" s="10" t="s">
        <v>20</v>
      </c>
      <c r="B16" s="11" t="s">
        <v>29</v>
      </c>
      <c r="C16" s="12" t="n">
        <f aca="false">SUM(C13:C15)</f>
        <v>9500</v>
      </c>
      <c r="D16" s="12" t="n">
        <f aca="false">SUM(D13:D15)</f>
        <v>0</v>
      </c>
      <c r="E16" s="12" t="n">
        <f aca="false">SUM(E13:E15)</f>
        <v>-9500</v>
      </c>
      <c r="F16" s="13" t="n">
        <f aca="false">IF(C16=0,"",ROUND((D16-C16)/C16*100,1))</f>
        <v>-100</v>
      </c>
      <c r="G16" s="14"/>
    </row>
    <row r="17" customFormat="false" ht="21.75" hidden="false" customHeight="true" outlineLevel="0" collapsed="false">
      <c r="A17" s="3" t="s">
        <v>30</v>
      </c>
      <c r="B17" s="3"/>
      <c r="C17" s="3"/>
      <c r="D17" s="3"/>
      <c r="E17" s="3"/>
      <c r="F17" s="3"/>
      <c r="G17" s="3"/>
    </row>
    <row r="18" customFormat="false" ht="18" hidden="false" customHeight="true" outlineLevel="0" collapsed="false">
      <c r="A18" s="4" t="s">
        <v>31</v>
      </c>
      <c r="B18" s="5" t="s">
        <v>32</v>
      </c>
      <c r="C18" s="6" t="n">
        <v>18000</v>
      </c>
      <c r="D18" s="6" t="n">
        <v>0</v>
      </c>
      <c r="E18" s="7" t="n">
        <f aca="false">D18-C18</f>
        <v>-18000</v>
      </c>
      <c r="F18" s="8" t="n">
        <f aca="false">IF(C18=0,"",ROUND((D18-C18)/C18*100,1))</f>
        <v>-100</v>
      </c>
      <c r="G18" s="9" t="s">
        <v>11</v>
      </c>
    </row>
    <row r="19" customFormat="false" ht="18" hidden="false" customHeight="true" outlineLevel="0" collapsed="false">
      <c r="A19" s="4" t="s">
        <v>33</v>
      </c>
      <c r="B19" s="5" t="s">
        <v>34</v>
      </c>
      <c r="C19" s="6" t="n">
        <v>45000</v>
      </c>
      <c r="D19" s="6" t="n">
        <v>0</v>
      </c>
      <c r="E19" s="7" t="n">
        <f aca="false">D19-C19</f>
        <v>-45000</v>
      </c>
      <c r="F19" s="8" t="n">
        <f aca="false">IF(C19=0,"",ROUND((D19-C19)/C19*100,1))</f>
        <v>-100</v>
      </c>
      <c r="G19" s="9" t="s">
        <v>11</v>
      </c>
    </row>
    <row r="20" customFormat="false" ht="18" hidden="false" customHeight="true" outlineLevel="0" collapsed="false">
      <c r="A20" s="4" t="s">
        <v>35</v>
      </c>
      <c r="B20" s="5" t="s">
        <v>36</v>
      </c>
      <c r="C20" s="6" t="n">
        <v>20000</v>
      </c>
      <c r="D20" s="6" t="n">
        <v>0</v>
      </c>
      <c r="E20" s="7" t="n">
        <f aca="false">D20-C20</f>
        <v>-20000</v>
      </c>
      <c r="F20" s="8" t="n">
        <f aca="false">IF(C20=0,"",ROUND((D20-C20)/C20*100,1))</f>
        <v>-100</v>
      </c>
      <c r="G20" s="9" t="s">
        <v>11</v>
      </c>
    </row>
    <row r="21" customFormat="false" ht="18" hidden="false" customHeight="true" outlineLevel="0" collapsed="false">
      <c r="A21" s="4" t="s">
        <v>37</v>
      </c>
      <c r="B21" s="5" t="s">
        <v>38</v>
      </c>
      <c r="C21" s="6" t="n">
        <v>30000</v>
      </c>
      <c r="D21" s="6" t="n">
        <v>0</v>
      </c>
      <c r="E21" s="7" t="n">
        <f aca="false">D21-C21</f>
        <v>-30000</v>
      </c>
      <c r="F21" s="8" t="n">
        <f aca="false">IF(C21=0,"",ROUND((D21-C21)/C21*100,1))</f>
        <v>-100</v>
      </c>
      <c r="G21" s="9" t="s">
        <v>11</v>
      </c>
    </row>
    <row r="22" customFormat="false" ht="18" hidden="false" customHeight="true" outlineLevel="0" collapsed="false">
      <c r="A22" s="4" t="s">
        <v>39</v>
      </c>
      <c r="B22" s="5" t="s">
        <v>40</v>
      </c>
      <c r="C22" s="6" t="n">
        <v>22000</v>
      </c>
      <c r="D22" s="6" t="n">
        <v>0</v>
      </c>
      <c r="E22" s="7" t="n">
        <f aca="false">D22-C22</f>
        <v>-22000</v>
      </c>
      <c r="F22" s="8" t="n">
        <f aca="false">IF(C22=0,"",ROUND((D22-C22)/C22*100,1))</f>
        <v>-100</v>
      </c>
      <c r="G22" s="9" t="s">
        <v>11</v>
      </c>
    </row>
    <row r="23" customFormat="false" ht="18" hidden="false" customHeight="true" outlineLevel="0" collapsed="false">
      <c r="A23" s="4" t="s">
        <v>41</v>
      </c>
      <c r="B23" s="5" t="s">
        <v>42</v>
      </c>
      <c r="C23" s="6" t="n">
        <v>18000</v>
      </c>
      <c r="D23" s="6" t="n">
        <v>0</v>
      </c>
      <c r="E23" s="7" t="n">
        <f aca="false">D23-C23</f>
        <v>-18000</v>
      </c>
      <c r="F23" s="8" t="n">
        <f aca="false">IF(C23=0,"",ROUND((D23-C23)/C23*100,1))</f>
        <v>-100</v>
      </c>
      <c r="G23" s="9" t="s">
        <v>11</v>
      </c>
    </row>
    <row r="24" customFormat="false" ht="19.5" hidden="false" customHeight="true" outlineLevel="0" collapsed="false">
      <c r="A24" s="10" t="s">
        <v>20</v>
      </c>
      <c r="B24" s="11" t="s">
        <v>43</v>
      </c>
      <c r="C24" s="12" t="n">
        <f aca="false">SUM(C18:C23)</f>
        <v>153000</v>
      </c>
      <c r="D24" s="12" t="n">
        <f aca="false">SUM(D18:D23)</f>
        <v>0</v>
      </c>
      <c r="E24" s="12" t="n">
        <f aca="false">SUM(E18:E23)</f>
        <v>-153000</v>
      </c>
      <c r="F24" s="13" t="n">
        <f aca="false">IF(C24=0,"",ROUND((D24-C24)/C24*100,1))</f>
        <v>-100</v>
      </c>
      <c r="G24" s="14"/>
    </row>
    <row r="25" customFormat="false" ht="21.75" hidden="false" customHeight="true" outlineLevel="0" collapsed="false">
      <c r="A25" s="3" t="s">
        <v>44</v>
      </c>
      <c r="B25" s="3"/>
      <c r="C25" s="3"/>
      <c r="D25" s="3"/>
      <c r="E25" s="3"/>
      <c r="F25" s="3"/>
      <c r="G25" s="3"/>
    </row>
    <row r="26" customFormat="false" ht="18" hidden="false" customHeight="true" outlineLevel="0" collapsed="false">
      <c r="A26" s="4" t="s">
        <v>45</v>
      </c>
      <c r="B26" s="5" t="s">
        <v>46</v>
      </c>
      <c r="C26" s="6" t="n">
        <v>15000</v>
      </c>
      <c r="D26" s="6" t="n">
        <v>0</v>
      </c>
      <c r="E26" s="7" t="n">
        <f aca="false">D26-C26</f>
        <v>-15000</v>
      </c>
      <c r="F26" s="8" t="n">
        <f aca="false">IF(C26=0,"",ROUND((D26-C26)/C26*100,1))</f>
        <v>-100</v>
      </c>
      <c r="G26" s="9" t="s">
        <v>11</v>
      </c>
    </row>
    <row r="27" customFormat="false" ht="18" hidden="false" customHeight="true" outlineLevel="0" collapsed="false">
      <c r="A27" s="4" t="s">
        <v>47</v>
      </c>
      <c r="B27" s="5" t="s">
        <v>48</v>
      </c>
      <c r="C27" s="6" t="n">
        <v>12000</v>
      </c>
      <c r="D27" s="6" t="n">
        <v>0</v>
      </c>
      <c r="E27" s="7" t="n">
        <f aca="false">D27-C27</f>
        <v>-12000</v>
      </c>
      <c r="F27" s="8" t="n">
        <f aca="false">IF(C27=0,"",ROUND((D27-C27)/C27*100,1))</f>
        <v>-100</v>
      </c>
      <c r="G27" s="9" t="s">
        <v>11</v>
      </c>
    </row>
    <row r="28" customFormat="false" ht="18" hidden="false" customHeight="true" outlineLevel="0" collapsed="false">
      <c r="A28" s="4" t="s">
        <v>49</v>
      </c>
      <c r="B28" s="5" t="s">
        <v>50</v>
      </c>
      <c r="C28" s="6" t="n">
        <v>14000</v>
      </c>
      <c r="D28" s="6" t="n">
        <v>0</v>
      </c>
      <c r="E28" s="7" t="n">
        <f aca="false">D28-C28</f>
        <v>-14000</v>
      </c>
      <c r="F28" s="8" t="n">
        <f aca="false">IF(C28=0,"",ROUND((D28-C28)/C28*100,1))</f>
        <v>-100</v>
      </c>
      <c r="G28" s="9" t="s">
        <v>11</v>
      </c>
    </row>
    <row r="29" customFormat="false" ht="18" hidden="false" customHeight="true" outlineLevel="0" collapsed="false">
      <c r="A29" s="4" t="s">
        <v>51</v>
      </c>
      <c r="B29" s="5" t="s">
        <v>52</v>
      </c>
      <c r="C29" s="6" t="n">
        <v>5000</v>
      </c>
      <c r="D29" s="6" t="n">
        <v>0</v>
      </c>
      <c r="E29" s="7" t="n">
        <f aca="false">D29-C29</f>
        <v>-5000</v>
      </c>
      <c r="F29" s="8" t="n">
        <f aca="false">IF(C29=0,"",ROUND((D29-C29)/C29*100,1))</f>
        <v>-100</v>
      </c>
      <c r="G29" s="9" t="s">
        <v>11</v>
      </c>
    </row>
    <row r="30" customFormat="false" ht="18" hidden="false" customHeight="true" outlineLevel="0" collapsed="false">
      <c r="A30" s="4" t="s">
        <v>53</v>
      </c>
      <c r="B30" s="5" t="s">
        <v>54</v>
      </c>
      <c r="C30" s="6" t="n">
        <v>3500</v>
      </c>
      <c r="D30" s="6" t="n">
        <v>0</v>
      </c>
      <c r="E30" s="7" t="n">
        <f aca="false">D30-C30</f>
        <v>-3500</v>
      </c>
      <c r="F30" s="8" t="n">
        <f aca="false">IF(C30=0,"",ROUND((D30-C30)/C30*100,1))</f>
        <v>-100</v>
      </c>
      <c r="G30" s="9" t="s">
        <v>11</v>
      </c>
    </row>
    <row r="31" customFormat="false" ht="19.5" hidden="false" customHeight="true" outlineLevel="0" collapsed="false">
      <c r="A31" s="10" t="s">
        <v>20</v>
      </c>
      <c r="B31" s="11" t="s">
        <v>55</v>
      </c>
      <c r="C31" s="12" t="n">
        <f aca="false">SUM(C26:C30)</f>
        <v>49500</v>
      </c>
      <c r="D31" s="12" t="n">
        <f aca="false">SUM(D26:D30)</f>
        <v>0</v>
      </c>
      <c r="E31" s="12" t="n">
        <f aca="false">SUM(E26:E30)</f>
        <v>-49500</v>
      </c>
      <c r="F31" s="13" t="n">
        <f aca="false">IF(C31=0,"",ROUND((D31-C31)/C31*100,1))</f>
        <v>-100</v>
      </c>
      <c r="G31" s="14"/>
    </row>
    <row r="32" customFormat="false" ht="21.75" hidden="false" customHeight="true" outlineLevel="0" collapsed="false">
      <c r="A32" s="3" t="s">
        <v>56</v>
      </c>
      <c r="B32" s="3"/>
      <c r="C32" s="3"/>
      <c r="D32" s="3"/>
      <c r="E32" s="3"/>
      <c r="F32" s="3"/>
      <c r="G32" s="3"/>
    </row>
    <row r="33" customFormat="false" ht="18" hidden="false" customHeight="true" outlineLevel="0" collapsed="false">
      <c r="A33" s="4" t="s">
        <v>57</v>
      </c>
      <c r="B33" s="5" t="s">
        <v>58</v>
      </c>
      <c r="C33" s="6" t="n">
        <v>8000</v>
      </c>
      <c r="D33" s="6" t="n">
        <v>0</v>
      </c>
      <c r="E33" s="7" t="n">
        <f aca="false">D33-C33</f>
        <v>-8000</v>
      </c>
      <c r="F33" s="8" t="n">
        <f aca="false">IF(C33=0,"",ROUND((D33-C33)/C33*100,1))</f>
        <v>-100</v>
      </c>
      <c r="G33" s="9" t="s">
        <v>11</v>
      </c>
    </row>
    <row r="34" customFormat="false" ht="18" hidden="false" customHeight="true" outlineLevel="0" collapsed="false">
      <c r="A34" s="4" t="s">
        <v>59</v>
      </c>
      <c r="B34" s="5" t="s">
        <v>60</v>
      </c>
      <c r="C34" s="6" t="n">
        <v>6000</v>
      </c>
      <c r="D34" s="6" t="n">
        <v>0</v>
      </c>
      <c r="E34" s="7" t="n">
        <f aca="false">D34-C34</f>
        <v>-6000</v>
      </c>
      <c r="F34" s="8" t="n">
        <f aca="false">IF(C34=0,"",ROUND((D34-C34)/C34*100,1))</f>
        <v>-100</v>
      </c>
      <c r="G34" s="9" t="s">
        <v>11</v>
      </c>
    </row>
    <row r="35" customFormat="false" ht="18" hidden="false" customHeight="true" outlineLevel="0" collapsed="false">
      <c r="A35" s="4" t="s">
        <v>61</v>
      </c>
      <c r="B35" s="5" t="s">
        <v>62</v>
      </c>
      <c r="C35" s="6" t="n">
        <v>3500</v>
      </c>
      <c r="D35" s="6" t="n">
        <v>0</v>
      </c>
      <c r="E35" s="7" t="n">
        <f aca="false">D35-C35</f>
        <v>-3500</v>
      </c>
      <c r="F35" s="8" t="n">
        <f aca="false">IF(C35=0,"",ROUND((D35-C35)/C35*100,1))</f>
        <v>-100</v>
      </c>
      <c r="G35" s="9" t="s">
        <v>11</v>
      </c>
    </row>
    <row r="36" customFormat="false" ht="18" hidden="false" customHeight="true" outlineLevel="0" collapsed="false">
      <c r="A36" s="4" t="s">
        <v>63</v>
      </c>
      <c r="B36" s="5" t="s">
        <v>64</v>
      </c>
      <c r="C36" s="6" t="n">
        <v>12000</v>
      </c>
      <c r="D36" s="6" t="n">
        <v>0</v>
      </c>
      <c r="E36" s="7" t="n">
        <f aca="false">D36-C36</f>
        <v>-12000</v>
      </c>
      <c r="F36" s="8" t="n">
        <f aca="false">IF(C36=0,"",ROUND((D36-C36)/C36*100,1))</f>
        <v>-100</v>
      </c>
      <c r="G36" s="9" t="s">
        <v>11</v>
      </c>
    </row>
    <row r="37" customFormat="false" ht="19.5" hidden="false" customHeight="true" outlineLevel="0" collapsed="false">
      <c r="A37" s="10" t="s">
        <v>20</v>
      </c>
      <c r="B37" s="11" t="s">
        <v>65</v>
      </c>
      <c r="C37" s="12" t="n">
        <f aca="false">SUM(C33:C36)</f>
        <v>29500</v>
      </c>
      <c r="D37" s="12" t="n">
        <f aca="false">SUM(D33:D36)</f>
        <v>0</v>
      </c>
      <c r="E37" s="12" t="n">
        <f aca="false">SUM(E33:E36)</f>
        <v>-29500</v>
      </c>
      <c r="F37" s="13" t="n">
        <f aca="false">IF(C37=0,"",ROUND((D37-C37)/C37*100,1))</f>
        <v>-100</v>
      </c>
      <c r="G37" s="14"/>
    </row>
    <row r="38" customFormat="false" ht="21.75" hidden="false" customHeight="true" outlineLevel="0" collapsed="false">
      <c r="A38" s="3" t="s">
        <v>66</v>
      </c>
      <c r="B38" s="3"/>
      <c r="C38" s="3"/>
      <c r="D38" s="3"/>
      <c r="E38" s="3"/>
      <c r="F38" s="3"/>
      <c r="G38" s="3"/>
    </row>
    <row r="39" customFormat="false" ht="18" hidden="false" customHeight="true" outlineLevel="0" collapsed="false">
      <c r="A39" s="4" t="s">
        <v>67</v>
      </c>
      <c r="B39" s="5" t="s">
        <v>68</v>
      </c>
      <c r="C39" s="6" t="n">
        <v>15000</v>
      </c>
      <c r="D39" s="6" t="n">
        <v>0</v>
      </c>
      <c r="E39" s="7" t="n">
        <f aca="false">D39-C39</f>
        <v>-15000</v>
      </c>
      <c r="F39" s="8" t="n">
        <f aca="false">IF(C39=0,"",ROUND((D39-C39)/C39*100,1))</f>
        <v>-100</v>
      </c>
      <c r="G39" s="9" t="s">
        <v>11</v>
      </c>
    </row>
    <row r="40" customFormat="false" ht="18" hidden="false" customHeight="true" outlineLevel="0" collapsed="false">
      <c r="A40" s="4" t="s">
        <v>69</v>
      </c>
      <c r="B40" s="5" t="s">
        <v>70</v>
      </c>
      <c r="C40" s="6" t="n">
        <v>5000</v>
      </c>
      <c r="D40" s="6" t="n">
        <v>0</v>
      </c>
      <c r="E40" s="7" t="n">
        <f aca="false">D40-C40</f>
        <v>-5000</v>
      </c>
      <c r="F40" s="8" t="n">
        <f aca="false">IF(C40=0,"",ROUND((D40-C40)/C40*100,1))</f>
        <v>-100</v>
      </c>
      <c r="G40" s="9" t="s">
        <v>11</v>
      </c>
    </row>
    <row r="41" customFormat="false" ht="18" hidden="false" customHeight="true" outlineLevel="0" collapsed="false">
      <c r="A41" s="4" t="s">
        <v>71</v>
      </c>
      <c r="B41" s="5" t="s">
        <v>72</v>
      </c>
      <c r="C41" s="6" t="n">
        <v>10000</v>
      </c>
      <c r="D41" s="6" t="n">
        <v>0</v>
      </c>
      <c r="E41" s="7" t="n">
        <f aca="false">D41-C41</f>
        <v>-10000</v>
      </c>
      <c r="F41" s="8" t="n">
        <f aca="false">IF(C41=0,"",ROUND((D41-C41)/C41*100,1))</f>
        <v>-100</v>
      </c>
      <c r="G41" s="9" t="s">
        <v>11</v>
      </c>
    </row>
    <row r="42" customFormat="false" ht="18" hidden="false" customHeight="true" outlineLevel="0" collapsed="false">
      <c r="A42" s="4" t="s">
        <v>73</v>
      </c>
      <c r="B42" s="5" t="s">
        <v>74</v>
      </c>
      <c r="C42" s="6" t="n">
        <v>8000</v>
      </c>
      <c r="D42" s="6" t="n">
        <v>0</v>
      </c>
      <c r="E42" s="7" t="n">
        <f aca="false">D42-C42</f>
        <v>-8000</v>
      </c>
      <c r="F42" s="8" t="n">
        <f aca="false">IF(C42=0,"",ROUND((D42-C42)/C42*100,1))</f>
        <v>-100</v>
      </c>
      <c r="G42" s="9" t="s">
        <v>11</v>
      </c>
    </row>
    <row r="43" customFormat="false" ht="19.5" hidden="false" customHeight="true" outlineLevel="0" collapsed="false">
      <c r="A43" s="10" t="s">
        <v>20</v>
      </c>
      <c r="B43" s="11" t="s">
        <v>75</v>
      </c>
      <c r="C43" s="12" t="n">
        <f aca="false">SUM(C39:C42)</f>
        <v>38000</v>
      </c>
      <c r="D43" s="12" t="n">
        <f aca="false">SUM(D39:D42)</f>
        <v>0</v>
      </c>
      <c r="E43" s="12" t="n">
        <f aca="false">SUM(E39:E42)</f>
        <v>-38000</v>
      </c>
      <c r="F43" s="13" t="n">
        <f aca="false">IF(C43=0,"",ROUND((D43-C43)/C43*100,1))</f>
        <v>-100</v>
      </c>
      <c r="G43" s="14"/>
    </row>
    <row r="44" customFormat="false" ht="21.75" hidden="false" customHeight="true" outlineLevel="0" collapsed="false">
      <c r="A44" s="3" t="s">
        <v>76</v>
      </c>
      <c r="B44" s="3"/>
      <c r="C44" s="3"/>
      <c r="D44" s="3"/>
      <c r="E44" s="3"/>
      <c r="F44" s="3"/>
      <c r="G44" s="3"/>
    </row>
    <row r="45" customFormat="false" ht="18" hidden="false" customHeight="true" outlineLevel="0" collapsed="false">
      <c r="A45" s="4" t="s">
        <v>77</v>
      </c>
      <c r="B45" s="5" t="s">
        <v>78</v>
      </c>
      <c r="C45" s="6" t="n">
        <v>18000</v>
      </c>
      <c r="D45" s="6" t="n">
        <v>0</v>
      </c>
      <c r="E45" s="7" t="n">
        <f aca="false">D45-C45</f>
        <v>-18000</v>
      </c>
      <c r="F45" s="8" t="n">
        <f aca="false">IF(C45=0,"",ROUND((D45-C45)/C45*100,1))</f>
        <v>-100</v>
      </c>
      <c r="G45" s="9" t="s">
        <v>11</v>
      </c>
    </row>
    <row r="46" customFormat="false" ht="18" hidden="false" customHeight="true" outlineLevel="0" collapsed="false">
      <c r="A46" s="4" t="s">
        <v>79</v>
      </c>
      <c r="B46" s="5" t="s">
        <v>80</v>
      </c>
      <c r="C46" s="6" t="n">
        <v>4000</v>
      </c>
      <c r="D46" s="6" t="n">
        <v>0</v>
      </c>
      <c r="E46" s="7" t="n">
        <f aca="false">D46-C46</f>
        <v>-4000</v>
      </c>
      <c r="F46" s="8" t="n">
        <f aca="false">IF(C46=0,"",ROUND((D46-C46)/C46*100,1))</f>
        <v>-100</v>
      </c>
      <c r="G46" s="9" t="s">
        <v>11</v>
      </c>
    </row>
    <row r="47" customFormat="false" ht="18" hidden="false" customHeight="true" outlineLevel="0" collapsed="false">
      <c r="A47" s="4" t="s">
        <v>81</v>
      </c>
      <c r="B47" s="5" t="s">
        <v>82</v>
      </c>
      <c r="C47" s="6" t="n">
        <v>2500</v>
      </c>
      <c r="D47" s="6" t="n">
        <v>0</v>
      </c>
      <c r="E47" s="7" t="n">
        <f aca="false">D47-C47</f>
        <v>-2500</v>
      </c>
      <c r="F47" s="8" t="n">
        <f aca="false">IF(C47=0,"",ROUND((D47-C47)/C47*100,1))</f>
        <v>-100</v>
      </c>
      <c r="G47" s="9" t="s">
        <v>11</v>
      </c>
    </row>
    <row r="48" customFormat="false" ht="18" hidden="false" customHeight="true" outlineLevel="0" collapsed="false">
      <c r="A48" s="4" t="s">
        <v>83</v>
      </c>
      <c r="B48" s="5" t="s">
        <v>84</v>
      </c>
      <c r="C48" s="6" t="n">
        <v>3000</v>
      </c>
      <c r="D48" s="6" t="n">
        <v>0</v>
      </c>
      <c r="E48" s="7" t="n">
        <f aca="false">D48-C48</f>
        <v>-3000</v>
      </c>
      <c r="F48" s="8" t="n">
        <f aca="false">IF(C48=0,"",ROUND((D48-C48)/C48*100,1))</f>
        <v>-100</v>
      </c>
      <c r="G48" s="9" t="s">
        <v>11</v>
      </c>
    </row>
    <row r="49" customFormat="false" ht="18" hidden="false" customHeight="true" outlineLevel="0" collapsed="false">
      <c r="A49" s="4" t="s">
        <v>85</v>
      </c>
      <c r="B49" s="5" t="s">
        <v>86</v>
      </c>
      <c r="C49" s="6" t="n">
        <v>1500</v>
      </c>
      <c r="D49" s="6" t="n">
        <v>0</v>
      </c>
      <c r="E49" s="7" t="n">
        <f aca="false">D49-C49</f>
        <v>-1500</v>
      </c>
      <c r="F49" s="8" t="n">
        <f aca="false">IF(C49=0,"",ROUND((D49-C49)/C49*100,1))</f>
        <v>-100</v>
      </c>
      <c r="G49" s="9" t="s">
        <v>11</v>
      </c>
    </row>
    <row r="50" customFormat="false" ht="18" hidden="false" customHeight="true" outlineLevel="0" collapsed="false">
      <c r="A50" s="4" t="s">
        <v>87</v>
      </c>
      <c r="B50" s="5" t="s">
        <v>88</v>
      </c>
      <c r="C50" s="6" t="n">
        <v>3000</v>
      </c>
      <c r="D50" s="6" t="n">
        <v>0</v>
      </c>
      <c r="E50" s="7" t="n">
        <f aca="false">D50-C50</f>
        <v>-3000</v>
      </c>
      <c r="F50" s="8" t="n">
        <f aca="false">IF(C50=0,"",ROUND((D50-C50)/C50*100,1))</f>
        <v>-100</v>
      </c>
      <c r="G50" s="9" t="s">
        <v>11</v>
      </c>
    </row>
    <row r="51" customFormat="false" ht="19.5" hidden="false" customHeight="true" outlineLevel="0" collapsed="false">
      <c r="A51" s="10" t="s">
        <v>20</v>
      </c>
      <c r="B51" s="11" t="s">
        <v>89</v>
      </c>
      <c r="C51" s="12" t="n">
        <f aca="false">SUM(C45:C50)</f>
        <v>32000</v>
      </c>
      <c r="D51" s="12" t="n">
        <f aca="false">SUM(D45:D50)</f>
        <v>0</v>
      </c>
      <c r="E51" s="12" t="n">
        <f aca="false">SUM(E45:E50)</f>
        <v>-32000</v>
      </c>
      <c r="F51" s="13" t="n">
        <f aca="false">IF(C51=0,"",ROUND((D51-C51)/C51*100,1))</f>
        <v>-100</v>
      </c>
      <c r="G51" s="14"/>
    </row>
    <row r="52" customFormat="false" ht="21.75" hidden="false" customHeight="true" outlineLevel="0" collapsed="false">
      <c r="A52" s="15" t="s">
        <v>90</v>
      </c>
      <c r="B52" s="16" t="s">
        <v>91</v>
      </c>
      <c r="C52" s="17" t="n">
        <f aca="false">(C11+C16+C24+C31+C37+C43+C51)*0.12</f>
        <v>48840</v>
      </c>
      <c r="D52" s="17" t="n">
        <f aca="false">(D11+D16+D24+D31+D37+D43+D51)*0.12</f>
        <v>0</v>
      </c>
      <c r="E52" s="18"/>
      <c r="F52" s="18"/>
      <c r="G52" s="18"/>
    </row>
    <row r="53" customFormat="false" ht="25.5" hidden="false" customHeight="true" outlineLevel="0" collapsed="false">
      <c r="A53" s="19" t="s">
        <v>92</v>
      </c>
      <c r="B53" s="19"/>
      <c r="C53" s="20" t="n">
        <f aca="false">C11+C16+C24+C31+C37+C43+C51+C52</f>
        <v>455840</v>
      </c>
      <c r="D53" s="20" t="n">
        <f aca="false">D11+D16+D24+D31+D37+D43+D51+D52</f>
        <v>0</v>
      </c>
      <c r="E53" s="20" t="n">
        <f aca="false">D53-C53</f>
        <v>-455840</v>
      </c>
      <c r="F53" s="21" t="n">
        <f aca="false">IF(C53=0,"",ROUND((D53-C53)/C53*100,1))</f>
        <v>-100</v>
      </c>
      <c r="G53" s="22"/>
    </row>
    <row r="55" customFormat="false" ht="15.75" hidden="false" customHeight="true" outlineLevel="0" collapsed="false">
      <c r="A55" s="23" t="s">
        <v>93</v>
      </c>
      <c r="B55" s="23"/>
      <c r="C55" s="23"/>
      <c r="D55" s="23"/>
      <c r="E55" s="23"/>
      <c r="F55" s="23"/>
      <c r="G55" s="23"/>
    </row>
  </sheetData>
  <mergeCells count="10">
    <mergeCell ref="A2:G2"/>
    <mergeCell ref="A5:G5"/>
    <mergeCell ref="A12:G12"/>
    <mergeCell ref="A17:G17"/>
    <mergeCell ref="A25:G25"/>
    <mergeCell ref="A32:G32"/>
    <mergeCell ref="A38:G38"/>
    <mergeCell ref="A44:G44"/>
    <mergeCell ref="A53:B53"/>
    <mergeCell ref="A55:G55"/>
  </mergeCells>
  <conditionalFormatting sqref="F5:F53">
    <cfRule type="cellIs" priority="2" operator="greaterThan" aboveAverage="0" equalAverage="0" bottom="0" percent="0" rank="0" text="" dxfId="0">
      <formula>0</formula>
    </cfRule>
    <cfRule type="cellIs" priority="3" operator="lessThan" aboveAverage="0" equalAverage="0" bottom="0" percent="0" rank="0" text="" dxfId="1">
      <formula>0</formula>
    </cfRule>
  </conditionalFormatting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I33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4" topLeftCell="C5" activePane="bottomRight" state="frozen"/>
      <selection pane="topLeft" activeCell="A1" activeCellId="0" sqref="A1"/>
      <selection pane="topRight" activeCell="C1" activeCellId="0" sqref="C1"/>
      <selection pane="bottomLeft" activeCell="A5" activeCellId="0" sqref="A5"/>
      <selection pane="bottomRigh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6"/>
    <col collapsed="false" customWidth="true" hidden="false" outlineLevel="0" max="2" min="2" style="0" width="28"/>
    <col collapsed="false" customWidth="true" hidden="false" outlineLevel="0" max="5" min="3" style="0" width="14"/>
    <col collapsed="false" customWidth="true" hidden="false" outlineLevel="0" max="6" min="6" style="0" width="13"/>
    <col collapsed="false" customWidth="true" hidden="false" outlineLevel="0" max="9" min="7" style="0" width="14"/>
  </cols>
  <sheetData>
    <row r="2" customFormat="false" ht="36" hidden="false" customHeight="true" outlineLevel="0" collapsed="false">
      <c r="A2" s="24" t="s">
        <v>94</v>
      </c>
      <c r="B2" s="24"/>
      <c r="C2" s="24"/>
      <c r="D2" s="24"/>
      <c r="E2" s="24"/>
      <c r="F2" s="24"/>
      <c r="G2" s="24"/>
      <c r="H2" s="24"/>
      <c r="I2" s="24"/>
    </row>
    <row r="4" customFormat="false" ht="27.75" hidden="false" customHeight="true" outlineLevel="0" collapsed="false">
      <c r="A4" s="2" t="s">
        <v>95</v>
      </c>
      <c r="B4" s="2" t="s">
        <v>96</v>
      </c>
      <c r="C4" s="2" t="s">
        <v>97</v>
      </c>
      <c r="D4" s="2" t="s">
        <v>98</v>
      </c>
      <c r="E4" s="2" t="s">
        <v>99</v>
      </c>
      <c r="F4" s="2" t="s">
        <v>100</v>
      </c>
      <c r="G4" s="2" t="s">
        <v>7</v>
      </c>
      <c r="H4" s="2" t="s">
        <v>101</v>
      </c>
      <c r="I4" s="2" t="s">
        <v>102</v>
      </c>
    </row>
    <row r="5" customFormat="false" ht="21.75" hidden="false" customHeight="true" outlineLevel="0" collapsed="false">
      <c r="A5" s="3" t="s">
        <v>103</v>
      </c>
      <c r="B5" s="3"/>
      <c r="C5" s="3"/>
      <c r="D5" s="3"/>
      <c r="E5" s="3"/>
      <c r="F5" s="3"/>
      <c r="G5" s="3"/>
      <c r="H5" s="3"/>
      <c r="I5" s="3"/>
    </row>
    <row r="6" customFormat="false" ht="18" hidden="false" customHeight="true" outlineLevel="0" collapsed="false">
      <c r="A6" s="25" t="n">
        <v>1</v>
      </c>
      <c r="B6" s="5" t="s">
        <v>10</v>
      </c>
      <c r="C6" s="6" t="n">
        <v>80000</v>
      </c>
      <c r="D6" s="6" t="n">
        <v>0</v>
      </c>
      <c r="E6" s="7" t="n">
        <f aca="false">D6-C6</f>
        <v>-80000</v>
      </c>
      <c r="F6" s="9" t="n">
        <v>1</v>
      </c>
      <c r="G6" s="9" t="s">
        <v>11</v>
      </c>
      <c r="H6" s="26" t="n">
        <f aca="false">IF(F6="","",DATE(2025,F6,1))</f>
        <v>45658</v>
      </c>
      <c r="I6" s="9" t="s">
        <v>104</v>
      </c>
    </row>
    <row r="7" customFormat="false" ht="18" hidden="false" customHeight="true" outlineLevel="0" collapsed="false">
      <c r="A7" s="25" t="n">
        <v>2</v>
      </c>
      <c r="B7" s="5" t="s">
        <v>105</v>
      </c>
      <c r="C7" s="6" t="n">
        <v>6000</v>
      </c>
      <c r="D7" s="6" t="n">
        <v>0</v>
      </c>
      <c r="E7" s="7" t="n">
        <f aca="false">D7-C7</f>
        <v>-6000</v>
      </c>
      <c r="F7" s="9" t="n">
        <v>1</v>
      </c>
      <c r="G7" s="9" t="s">
        <v>11</v>
      </c>
      <c r="H7" s="26" t="n">
        <f aca="false">IF(F7="","",DATE(2025,F7,1))</f>
        <v>45658</v>
      </c>
      <c r="I7" s="9" t="s">
        <v>104</v>
      </c>
    </row>
    <row r="8" customFormat="false" ht="18" hidden="false" customHeight="true" outlineLevel="0" collapsed="false">
      <c r="A8" s="25" t="n">
        <v>3</v>
      </c>
      <c r="B8" s="5" t="s">
        <v>17</v>
      </c>
      <c r="C8" s="6" t="n">
        <v>8000</v>
      </c>
      <c r="D8" s="6" t="n">
        <v>0</v>
      </c>
      <c r="E8" s="7" t="n">
        <f aca="false">D8-C8</f>
        <v>-8000</v>
      </c>
      <c r="F8" s="9" t="n">
        <v>1</v>
      </c>
      <c r="G8" s="9" t="s">
        <v>11</v>
      </c>
      <c r="H8" s="26" t="n">
        <f aca="false">IF(F8="","",DATE(2025,F8,1))</f>
        <v>45658</v>
      </c>
      <c r="I8" s="9" t="s">
        <v>104</v>
      </c>
    </row>
    <row r="9" customFormat="false" ht="18" hidden="false" customHeight="true" outlineLevel="0" collapsed="false">
      <c r="A9" s="25" t="n">
        <v>4</v>
      </c>
      <c r="B9" s="5" t="s">
        <v>106</v>
      </c>
      <c r="C9" s="6" t="n">
        <v>18000</v>
      </c>
      <c r="D9" s="6" t="n">
        <v>0</v>
      </c>
      <c r="E9" s="7" t="n">
        <f aca="false">D9-C9</f>
        <v>-18000</v>
      </c>
      <c r="F9" s="9" t="n">
        <v>1</v>
      </c>
      <c r="G9" s="9" t="s">
        <v>11</v>
      </c>
      <c r="H9" s="26" t="n">
        <f aca="false">IF(F9="","",DATE(2025,F9,1))</f>
        <v>45658</v>
      </c>
      <c r="I9" s="9" t="s">
        <v>104</v>
      </c>
    </row>
    <row r="10" customFormat="false" ht="18" hidden="false" customHeight="true" outlineLevel="0" collapsed="false">
      <c r="A10" s="25" t="n">
        <v>5</v>
      </c>
      <c r="B10" s="5" t="s">
        <v>107</v>
      </c>
      <c r="C10" s="6" t="n">
        <v>2500</v>
      </c>
      <c r="D10" s="6" t="n">
        <v>0</v>
      </c>
      <c r="E10" s="7" t="n">
        <f aca="false">D10-C10</f>
        <v>-2500</v>
      </c>
      <c r="F10" s="9" t="n">
        <v>2</v>
      </c>
      <c r="G10" s="9" t="s">
        <v>11</v>
      </c>
      <c r="H10" s="26" t="n">
        <f aca="false">IF(F10="","",DATE(2025,F10,1))</f>
        <v>45689</v>
      </c>
      <c r="I10" s="9" t="s">
        <v>104</v>
      </c>
    </row>
    <row r="11" customFormat="false" ht="18" hidden="false" customHeight="true" outlineLevel="0" collapsed="false">
      <c r="A11" s="25" t="n">
        <v>6</v>
      </c>
      <c r="B11" s="5" t="s">
        <v>19</v>
      </c>
      <c r="C11" s="6" t="n">
        <v>1500</v>
      </c>
      <c r="D11" s="6" t="n">
        <v>0</v>
      </c>
      <c r="E11" s="7" t="n">
        <f aca="false">D11-C11</f>
        <v>-1500</v>
      </c>
      <c r="F11" s="9" t="n">
        <v>1</v>
      </c>
      <c r="G11" s="9" t="s">
        <v>11</v>
      </c>
      <c r="H11" s="26" t="n">
        <f aca="false">IF(F11="","",DATE(2025,F11,1))</f>
        <v>45658</v>
      </c>
      <c r="I11" s="9" t="s">
        <v>104</v>
      </c>
    </row>
    <row r="12" customFormat="false" ht="19.5" hidden="false" customHeight="true" outlineLevel="0" collapsed="false">
      <c r="A12" s="27" t="s">
        <v>108</v>
      </c>
      <c r="B12" s="27"/>
      <c r="C12" s="28" t="n">
        <f aca="false">SUM(C6:C11)</f>
        <v>116000</v>
      </c>
      <c r="D12" s="28" t="n">
        <f aca="false">SUM(D6:D11)</f>
        <v>0</v>
      </c>
      <c r="E12" s="28" t="n">
        <f aca="false">SUM(E6:E11)</f>
        <v>-116000</v>
      </c>
      <c r="F12" s="29"/>
      <c r="G12" s="29"/>
      <c r="H12" s="29"/>
      <c r="I12" s="29"/>
    </row>
    <row r="13" customFormat="false" ht="21.75" hidden="false" customHeight="true" outlineLevel="0" collapsed="false">
      <c r="A13" s="3" t="s">
        <v>109</v>
      </c>
      <c r="B13" s="3"/>
      <c r="C13" s="3"/>
      <c r="D13" s="3"/>
      <c r="E13" s="3"/>
      <c r="F13" s="3"/>
      <c r="G13" s="3"/>
      <c r="H13" s="3"/>
      <c r="I13" s="3"/>
    </row>
    <row r="14" customFormat="false" ht="18" hidden="false" customHeight="true" outlineLevel="0" collapsed="false">
      <c r="A14" s="25" t="n">
        <v>1</v>
      </c>
      <c r="B14" s="5" t="s">
        <v>32</v>
      </c>
      <c r="C14" s="6" t="n">
        <v>18000</v>
      </c>
      <c r="D14" s="6" t="n">
        <v>0</v>
      </c>
      <c r="E14" s="7" t="n">
        <f aca="false">D14-C14</f>
        <v>-18000</v>
      </c>
      <c r="F14" s="9" t="n">
        <v>3</v>
      </c>
      <c r="G14" s="9" t="s">
        <v>11</v>
      </c>
      <c r="H14" s="26" t="n">
        <f aca="false">IF(F14="","",DATE(2025,F14,1))</f>
        <v>45717</v>
      </c>
      <c r="I14" s="9" t="s">
        <v>104</v>
      </c>
    </row>
    <row r="15" customFormat="false" ht="18" hidden="false" customHeight="true" outlineLevel="0" collapsed="false">
      <c r="A15" s="25" t="n">
        <v>2</v>
      </c>
      <c r="B15" s="5" t="s">
        <v>34</v>
      </c>
      <c r="C15" s="6" t="n">
        <v>45000</v>
      </c>
      <c r="D15" s="6" t="n">
        <v>0</v>
      </c>
      <c r="E15" s="7" t="n">
        <f aca="false">D15-C15</f>
        <v>-45000</v>
      </c>
      <c r="F15" s="9" t="n">
        <v>4</v>
      </c>
      <c r="G15" s="9" t="s">
        <v>11</v>
      </c>
      <c r="H15" s="26" t="n">
        <f aca="false">IF(F15="","",DATE(2025,F15,1))</f>
        <v>45748</v>
      </c>
      <c r="I15" s="9" t="s">
        <v>104</v>
      </c>
    </row>
    <row r="16" customFormat="false" ht="18" hidden="false" customHeight="true" outlineLevel="0" collapsed="false">
      <c r="A16" s="25" t="n">
        <v>3</v>
      </c>
      <c r="B16" s="5" t="s">
        <v>36</v>
      </c>
      <c r="C16" s="6" t="n">
        <v>20000</v>
      </c>
      <c r="D16" s="6" t="n">
        <v>0</v>
      </c>
      <c r="E16" s="7" t="n">
        <f aca="false">D16-C16</f>
        <v>-20000</v>
      </c>
      <c r="F16" s="9" t="n">
        <v>4</v>
      </c>
      <c r="G16" s="9" t="s">
        <v>11</v>
      </c>
      <c r="H16" s="26" t="n">
        <f aca="false">IF(F16="","",DATE(2025,F16,1))</f>
        <v>45748</v>
      </c>
      <c r="I16" s="9" t="s">
        <v>104</v>
      </c>
    </row>
    <row r="17" customFormat="false" ht="18" hidden="false" customHeight="true" outlineLevel="0" collapsed="false">
      <c r="A17" s="25" t="n">
        <v>4</v>
      </c>
      <c r="B17" s="5" t="s">
        <v>38</v>
      </c>
      <c r="C17" s="6" t="n">
        <v>30000</v>
      </c>
      <c r="D17" s="6" t="n">
        <v>0</v>
      </c>
      <c r="E17" s="7" t="n">
        <f aca="false">D17-C17</f>
        <v>-30000</v>
      </c>
      <c r="F17" s="9" t="n">
        <v>5</v>
      </c>
      <c r="G17" s="9" t="s">
        <v>11</v>
      </c>
      <c r="H17" s="26" t="n">
        <f aca="false">IF(F17="","",DATE(2025,F17,1))</f>
        <v>45778</v>
      </c>
      <c r="I17" s="9" t="s">
        <v>104</v>
      </c>
    </row>
    <row r="18" customFormat="false" ht="18" hidden="false" customHeight="true" outlineLevel="0" collapsed="false">
      <c r="A18" s="25" t="n">
        <v>5</v>
      </c>
      <c r="B18" s="5" t="s">
        <v>40</v>
      </c>
      <c r="C18" s="6" t="n">
        <v>22000</v>
      </c>
      <c r="D18" s="6" t="n">
        <v>0</v>
      </c>
      <c r="E18" s="7" t="n">
        <f aca="false">D18-C18</f>
        <v>-22000</v>
      </c>
      <c r="F18" s="9" t="n">
        <v>6</v>
      </c>
      <c r="G18" s="9" t="s">
        <v>11</v>
      </c>
      <c r="H18" s="26" t="n">
        <f aca="false">IF(F18="","",DATE(2025,F18,1))</f>
        <v>45809</v>
      </c>
      <c r="I18" s="9" t="s">
        <v>104</v>
      </c>
    </row>
    <row r="19" customFormat="false" ht="19.5" hidden="false" customHeight="true" outlineLevel="0" collapsed="false">
      <c r="A19" s="30" t="s">
        <v>110</v>
      </c>
      <c r="B19" s="30"/>
      <c r="C19" s="31" t="n">
        <f aca="false">SUM(C14:C18)</f>
        <v>135000</v>
      </c>
      <c r="D19" s="31" t="n">
        <f aca="false">SUM(D14:D18)</f>
        <v>0</v>
      </c>
      <c r="E19" s="31" t="n">
        <f aca="false">SUM(E14:E18)</f>
        <v>-135000</v>
      </c>
      <c r="F19" s="32"/>
      <c r="G19" s="32"/>
      <c r="H19" s="32"/>
      <c r="I19" s="32"/>
    </row>
    <row r="20" customFormat="false" ht="21.75" hidden="false" customHeight="true" outlineLevel="0" collapsed="false">
      <c r="A20" s="3" t="s">
        <v>111</v>
      </c>
      <c r="B20" s="3"/>
      <c r="C20" s="3"/>
      <c r="D20" s="3"/>
      <c r="E20" s="3"/>
      <c r="F20" s="3"/>
      <c r="G20" s="3"/>
      <c r="H20" s="3"/>
      <c r="I20" s="3"/>
    </row>
    <row r="21" customFormat="false" ht="18" hidden="false" customHeight="true" outlineLevel="0" collapsed="false">
      <c r="A21" s="25" t="n">
        <v>1</v>
      </c>
      <c r="B21" s="5" t="s">
        <v>42</v>
      </c>
      <c r="C21" s="6" t="n">
        <v>18000</v>
      </c>
      <c r="D21" s="6" t="n">
        <v>0</v>
      </c>
      <c r="E21" s="7" t="n">
        <f aca="false">D21-C21</f>
        <v>-18000</v>
      </c>
      <c r="F21" s="9" t="n">
        <v>6</v>
      </c>
      <c r="G21" s="9" t="s">
        <v>11</v>
      </c>
      <c r="H21" s="26" t="n">
        <f aca="false">IF(F21="","",DATE(2025,F21,1))</f>
        <v>45809</v>
      </c>
      <c r="I21" s="9" t="s">
        <v>104</v>
      </c>
    </row>
    <row r="22" customFormat="false" ht="18" hidden="false" customHeight="true" outlineLevel="0" collapsed="false">
      <c r="A22" s="25" t="n">
        <v>2</v>
      </c>
      <c r="B22" s="5" t="s">
        <v>46</v>
      </c>
      <c r="C22" s="6" t="n">
        <v>15000</v>
      </c>
      <c r="D22" s="6" t="n">
        <v>0</v>
      </c>
      <c r="E22" s="7" t="n">
        <f aca="false">D22-C22</f>
        <v>-15000</v>
      </c>
      <c r="F22" s="9" t="n">
        <v>7</v>
      </c>
      <c r="G22" s="9" t="s">
        <v>11</v>
      </c>
      <c r="H22" s="26" t="n">
        <f aca="false">IF(F22="","",DATE(2025,F22,1))</f>
        <v>45839</v>
      </c>
      <c r="I22" s="9" t="s">
        <v>104</v>
      </c>
    </row>
    <row r="23" customFormat="false" ht="18" hidden="false" customHeight="true" outlineLevel="0" collapsed="false">
      <c r="A23" s="25" t="n">
        <v>3</v>
      </c>
      <c r="B23" s="5" t="s">
        <v>48</v>
      </c>
      <c r="C23" s="6" t="n">
        <v>12000</v>
      </c>
      <c r="D23" s="6" t="n">
        <v>0</v>
      </c>
      <c r="E23" s="7" t="n">
        <f aca="false">D23-C23</f>
        <v>-12000</v>
      </c>
      <c r="F23" s="9" t="n">
        <v>7</v>
      </c>
      <c r="G23" s="9" t="s">
        <v>11</v>
      </c>
      <c r="H23" s="26" t="n">
        <f aca="false">IF(F23="","",DATE(2025,F23,1))</f>
        <v>45839</v>
      </c>
      <c r="I23" s="9" t="s">
        <v>104</v>
      </c>
    </row>
    <row r="24" customFormat="false" ht="18" hidden="false" customHeight="true" outlineLevel="0" collapsed="false">
      <c r="A24" s="25" t="n">
        <v>4</v>
      </c>
      <c r="B24" s="5" t="s">
        <v>50</v>
      </c>
      <c r="C24" s="6" t="n">
        <v>14000</v>
      </c>
      <c r="D24" s="6" t="n">
        <v>0</v>
      </c>
      <c r="E24" s="7" t="n">
        <f aca="false">D24-C24</f>
        <v>-14000</v>
      </c>
      <c r="F24" s="9" t="n">
        <v>8</v>
      </c>
      <c r="G24" s="9" t="s">
        <v>11</v>
      </c>
      <c r="H24" s="26" t="n">
        <f aca="false">IF(F24="","",DATE(2025,F24,1))</f>
        <v>45870</v>
      </c>
      <c r="I24" s="9" t="s">
        <v>104</v>
      </c>
    </row>
    <row r="25" customFormat="false" ht="18" hidden="false" customHeight="true" outlineLevel="0" collapsed="false">
      <c r="A25" s="25" t="n">
        <v>5</v>
      </c>
      <c r="B25" s="5" t="s">
        <v>74</v>
      </c>
      <c r="C25" s="6" t="n">
        <v>8000</v>
      </c>
      <c r="D25" s="6" t="n">
        <v>0</v>
      </c>
      <c r="E25" s="7" t="n">
        <f aca="false">D25-C25</f>
        <v>-8000</v>
      </c>
      <c r="F25" s="9" t="n">
        <v>8</v>
      </c>
      <c r="G25" s="9" t="s">
        <v>11</v>
      </c>
      <c r="H25" s="26" t="n">
        <f aca="false">IF(F25="","",DATE(2025,F25,1))</f>
        <v>45870</v>
      </c>
      <c r="I25" s="9" t="s">
        <v>104</v>
      </c>
    </row>
    <row r="26" customFormat="false" ht="19.5" hidden="false" customHeight="true" outlineLevel="0" collapsed="false">
      <c r="A26" s="33" t="s">
        <v>112</v>
      </c>
      <c r="B26" s="33"/>
      <c r="C26" s="34" t="n">
        <f aca="false">SUM(C21:C25)</f>
        <v>67000</v>
      </c>
      <c r="D26" s="34" t="n">
        <f aca="false">SUM(D21:D25)</f>
        <v>0</v>
      </c>
      <c r="E26" s="34" t="n">
        <f aca="false">SUM(E21:E25)</f>
        <v>-67000</v>
      </c>
      <c r="F26" s="35"/>
      <c r="G26" s="35"/>
      <c r="H26" s="35"/>
      <c r="I26" s="35"/>
    </row>
    <row r="27" customFormat="false" ht="21.75" hidden="false" customHeight="true" outlineLevel="0" collapsed="false">
      <c r="A27" s="3" t="s">
        <v>113</v>
      </c>
      <c r="B27" s="3"/>
      <c r="C27" s="3"/>
      <c r="D27" s="3"/>
      <c r="E27" s="3"/>
      <c r="F27" s="3"/>
      <c r="G27" s="3"/>
      <c r="H27" s="3"/>
      <c r="I27" s="3"/>
    </row>
    <row r="28" customFormat="false" ht="18" hidden="false" customHeight="true" outlineLevel="0" collapsed="false">
      <c r="A28" s="25" t="n">
        <v>1</v>
      </c>
      <c r="B28" s="5" t="s">
        <v>72</v>
      </c>
      <c r="C28" s="6" t="n">
        <v>10000</v>
      </c>
      <c r="D28" s="6" t="n">
        <v>0</v>
      </c>
      <c r="E28" s="7" t="n">
        <f aca="false">D28-C28</f>
        <v>-10000</v>
      </c>
      <c r="F28" s="9" t="n">
        <v>9</v>
      </c>
      <c r="G28" s="9" t="s">
        <v>11</v>
      </c>
      <c r="H28" s="26" t="n">
        <f aca="false">IF(F28="","",DATE(2025,F28,1))</f>
        <v>45901</v>
      </c>
      <c r="I28" s="9" t="s">
        <v>104</v>
      </c>
    </row>
    <row r="29" customFormat="false" ht="18" hidden="false" customHeight="true" outlineLevel="0" collapsed="false">
      <c r="A29" s="25" t="n">
        <v>2</v>
      </c>
      <c r="B29" s="5" t="s">
        <v>114</v>
      </c>
      <c r="C29" s="6" t="n">
        <v>20000</v>
      </c>
      <c r="D29" s="6" t="n">
        <v>0</v>
      </c>
      <c r="E29" s="7" t="n">
        <f aca="false">D29-C29</f>
        <v>-20000</v>
      </c>
      <c r="F29" s="9" t="n">
        <v>10</v>
      </c>
      <c r="G29" s="9" t="s">
        <v>11</v>
      </c>
      <c r="H29" s="26" t="n">
        <f aca="false">IF(F29="","",DATE(2025,F29,1))</f>
        <v>45931</v>
      </c>
      <c r="I29" s="9" t="s">
        <v>104</v>
      </c>
    </row>
    <row r="30" customFormat="false" ht="18" hidden="false" customHeight="true" outlineLevel="0" collapsed="false">
      <c r="A30" s="25" t="n">
        <v>3</v>
      </c>
      <c r="B30" s="5" t="s">
        <v>115</v>
      </c>
      <c r="C30" s="6" t="n">
        <v>20000</v>
      </c>
      <c r="D30" s="6" t="n">
        <v>0</v>
      </c>
      <c r="E30" s="7" t="n">
        <f aca="false">D30-C30</f>
        <v>-20000</v>
      </c>
      <c r="F30" s="9" t="n">
        <v>10</v>
      </c>
      <c r="G30" s="9" t="s">
        <v>11</v>
      </c>
      <c r="H30" s="26" t="n">
        <f aca="false">IF(F30="","",DATE(2025,F30,1))</f>
        <v>45931</v>
      </c>
      <c r="I30" s="9" t="s">
        <v>104</v>
      </c>
    </row>
    <row r="31" customFormat="false" ht="18" hidden="false" customHeight="true" outlineLevel="0" collapsed="false">
      <c r="A31" s="25" t="n">
        <v>4</v>
      </c>
      <c r="B31" s="5" t="s">
        <v>116</v>
      </c>
      <c r="C31" s="6" t="n">
        <v>5000</v>
      </c>
      <c r="D31" s="6" t="n">
        <v>0</v>
      </c>
      <c r="E31" s="7" t="n">
        <f aca="false">D31-C31</f>
        <v>-5000</v>
      </c>
      <c r="F31" s="9" t="n">
        <v>11</v>
      </c>
      <c r="G31" s="9" t="s">
        <v>11</v>
      </c>
      <c r="H31" s="26" t="n">
        <f aca="false">IF(F31="","",DATE(2025,F31,1))</f>
        <v>45962</v>
      </c>
      <c r="I31" s="9" t="s">
        <v>104</v>
      </c>
    </row>
    <row r="32" customFormat="false" ht="19.5" hidden="false" customHeight="true" outlineLevel="0" collapsed="false">
      <c r="A32" s="36" t="s">
        <v>117</v>
      </c>
      <c r="B32" s="36"/>
      <c r="C32" s="17" t="n">
        <f aca="false">SUM(C28:C31)</f>
        <v>55000</v>
      </c>
      <c r="D32" s="17" t="n">
        <f aca="false">SUM(D28:D31)</f>
        <v>0</v>
      </c>
      <c r="E32" s="17" t="n">
        <f aca="false">SUM(E28:E31)</f>
        <v>-55000</v>
      </c>
      <c r="F32" s="18"/>
      <c r="G32" s="18"/>
      <c r="H32" s="18"/>
      <c r="I32" s="18"/>
    </row>
    <row r="33" customFormat="false" ht="25.5" hidden="false" customHeight="true" outlineLevel="0" collapsed="false">
      <c r="A33" s="19" t="s">
        <v>118</v>
      </c>
      <c r="B33" s="19"/>
      <c r="C33" s="20" t="n">
        <f aca="false">C12+C19+C26+C32</f>
        <v>373000</v>
      </c>
      <c r="D33" s="20" t="n">
        <f aca="false">D12+D19+D26+D32</f>
        <v>0</v>
      </c>
      <c r="E33" s="20" t="n">
        <f aca="false">E12+E19+E26+E32</f>
        <v>-373000</v>
      </c>
      <c r="F33" s="22"/>
      <c r="G33" s="22"/>
      <c r="H33" s="22"/>
      <c r="I33" s="22"/>
    </row>
  </sheetData>
  <mergeCells count="10">
    <mergeCell ref="A2:I2"/>
    <mergeCell ref="A5:I5"/>
    <mergeCell ref="A12:B12"/>
    <mergeCell ref="A13:I13"/>
    <mergeCell ref="A19:B19"/>
    <mergeCell ref="A20:I20"/>
    <mergeCell ref="A26:B26"/>
    <mergeCell ref="A27:I27"/>
    <mergeCell ref="A32:B32"/>
    <mergeCell ref="A33:B33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E26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4" topLeftCell="B5" activePane="bottomRight" state="frozen"/>
      <selection pane="topLeft" activeCell="A1" activeCellId="0" sqref="A1"/>
      <selection pane="topRight" activeCell="B1" activeCellId="0" sqref="B1"/>
      <selection pane="bottomLeft" activeCell="A5" activeCellId="0" sqref="A5"/>
      <selection pane="bottomRigh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4"/>
    <col collapsed="false" customWidth="true" hidden="false" outlineLevel="0" max="2" min="2" style="0" width="30"/>
    <col collapsed="false" customWidth="true" hidden="false" outlineLevel="0" max="5" min="3" style="0" width="22"/>
  </cols>
  <sheetData>
    <row r="2" customFormat="false" ht="39.75" hidden="false" customHeight="true" outlineLevel="0" collapsed="false">
      <c r="A2" s="24" t="s">
        <v>119</v>
      </c>
      <c r="B2" s="24"/>
      <c r="C2" s="24"/>
      <c r="D2" s="24"/>
      <c r="E2" s="24"/>
    </row>
    <row r="4" customFormat="false" ht="21.75" hidden="false" customHeight="true" outlineLevel="0" collapsed="false">
      <c r="A4" s="37" t="s">
        <v>120</v>
      </c>
      <c r="B4" s="37"/>
      <c r="C4" s="37"/>
      <c r="D4" s="37"/>
      <c r="E4" s="37"/>
    </row>
    <row r="5" customFormat="false" ht="19.5" hidden="false" customHeight="true" outlineLevel="0" collapsed="false">
      <c r="B5" s="11" t="s">
        <v>121</v>
      </c>
      <c r="C5" s="38" t="n">
        <v>150</v>
      </c>
      <c r="D5" s="39" t="s">
        <v>122</v>
      </c>
    </row>
    <row r="6" customFormat="false" ht="19.5" hidden="false" customHeight="true" outlineLevel="0" collapsed="false">
      <c r="B6" s="11" t="s">
        <v>123</v>
      </c>
      <c r="C6" s="38" t="n">
        <v>1800</v>
      </c>
      <c r="D6" s="39" t="s">
        <v>124</v>
      </c>
    </row>
    <row r="7" customFormat="false" ht="19.5" hidden="false" customHeight="true" outlineLevel="0" collapsed="false">
      <c r="B7" s="11" t="s">
        <v>125</v>
      </c>
      <c r="C7" s="6" t="n">
        <v>80000</v>
      </c>
      <c r="D7" s="39" t="s">
        <v>126</v>
      </c>
    </row>
    <row r="8" customFormat="false" ht="19.5" hidden="false" customHeight="true" outlineLevel="0" collapsed="false">
      <c r="B8" s="11" t="s">
        <v>127</v>
      </c>
      <c r="C8" s="40" t="n">
        <v>0.15</v>
      </c>
      <c r="D8" s="39" t="s">
        <v>128</v>
      </c>
    </row>
    <row r="9" customFormat="false" ht="19.5" hidden="false" customHeight="true" outlineLevel="0" collapsed="false">
      <c r="B9" s="11" t="s">
        <v>129</v>
      </c>
      <c r="C9" s="40" t="n">
        <v>0.12</v>
      </c>
      <c r="D9" s="39" t="s">
        <v>130</v>
      </c>
    </row>
    <row r="10" customFormat="false" ht="19.5" hidden="false" customHeight="true" outlineLevel="0" collapsed="false">
      <c r="B10" s="11" t="s">
        <v>131</v>
      </c>
      <c r="C10" s="6" t="n">
        <v>20000</v>
      </c>
      <c r="D10" s="39" t="s">
        <v>132</v>
      </c>
    </row>
    <row r="12" customFormat="false" ht="24" hidden="false" customHeight="true" outlineLevel="0" collapsed="false">
      <c r="A12" s="37" t="s">
        <v>133</v>
      </c>
      <c r="B12" s="37"/>
      <c r="C12" s="37"/>
      <c r="D12" s="37"/>
      <c r="E12" s="37"/>
    </row>
    <row r="13" customFormat="false" ht="19.5" hidden="false" customHeight="true" outlineLevel="0" collapsed="false">
      <c r="B13" s="41" t="s">
        <v>134</v>
      </c>
      <c r="C13" s="31" t="n">
        <f aca="false">C5*C6</f>
        <v>270000</v>
      </c>
      <c r="D13" s="42" t="str">
        <f aca="false">IF(C13=0,"-",TEXT(C13/(C13+C14+C15+C16+C17),"0.0%")&amp;" der Gesamtkosten")</f>
        <v>58.7% der Gesamtkosten</v>
      </c>
    </row>
    <row r="14" customFormat="false" ht="19.5" hidden="false" customHeight="true" outlineLevel="0" collapsed="false">
      <c r="B14" s="43" t="s">
        <v>135</v>
      </c>
      <c r="C14" s="28" t="n">
        <f aca="false">C7</f>
        <v>80000</v>
      </c>
      <c r="D14" s="44" t="str">
        <f aca="false">IF(C14=0,"-",TEXT(C14/(C13+C14+C15+C16+C17),"0.0%")&amp;" der Gesamtkosten")</f>
        <v>17.4% der Gesamtkosten</v>
      </c>
    </row>
    <row r="15" customFormat="false" ht="19.5" hidden="false" customHeight="true" outlineLevel="0" collapsed="false">
      <c r="B15" s="45" t="s">
        <v>136</v>
      </c>
      <c r="C15" s="17" t="n">
        <f aca="false">C10</f>
        <v>20000</v>
      </c>
      <c r="D15" s="46" t="str">
        <f aca="false">IF(C15=0,"-",TEXT(C15/(C13+C14+C15+C16+C17),"0.0%")&amp;" der Gesamtkosten")</f>
        <v>4.4% der Gesamtkosten</v>
      </c>
    </row>
    <row r="16" customFormat="false" ht="19.5" hidden="false" customHeight="true" outlineLevel="0" collapsed="false">
      <c r="B16" s="47" t="s">
        <v>137</v>
      </c>
      <c r="C16" s="34" t="n">
        <f aca="false">C5*C6*C8</f>
        <v>40500</v>
      </c>
      <c r="D16" s="48" t="str">
        <f aca="false">IF(C16=0,"-",TEXT(C16/(C13+C14+C15+C16+C17),"0.0%")&amp;" der Gesamtkosten")</f>
        <v>8.8% der Gesamtkosten</v>
      </c>
    </row>
    <row r="17" customFormat="false" ht="19.5" hidden="false" customHeight="true" outlineLevel="0" collapsed="false">
      <c r="B17" s="45" t="s">
        <v>138</v>
      </c>
      <c r="C17" s="17" t="n">
        <f aca="false">(C5*C6+C7+C10+C5*C6*C8)*C9</f>
        <v>49260</v>
      </c>
      <c r="D17" s="46" t="str">
        <f aca="false">IF(C17=0,"-",TEXT(C17/(C13+C14+C15+C16+C17),"0.0%")&amp;" der Gesamtkosten")</f>
        <v>10.7% der Gesamtkosten</v>
      </c>
    </row>
    <row r="18" customFormat="false" ht="25.5" hidden="false" customHeight="true" outlineLevel="0" collapsed="false">
      <c r="A18" s="49" t="s">
        <v>139</v>
      </c>
      <c r="B18" s="49"/>
      <c r="C18" s="50" t="n">
        <f aca="false">SUM(C13:C17)</f>
        <v>459760</v>
      </c>
      <c r="D18" s="51" t="s">
        <v>140</v>
      </c>
    </row>
    <row r="19" customFormat="false" ht="19.5" hidden="false" customHeight="true" outlineLevel="0" collapsed="false">
      <c r="A19" s="52" t="s">
        <v>141</v>
      </c>
      <c r="B19" s="52"/>
      <c r="C19" s="53" t="n">
        <f aca="false">IF(C5=0,0,(C13+C15+C16+C17)/C5)</f>
        <v>2531.73333333333</v>
      </c>
    </row>
    <row r="21" customFormat="false" ht="21.75" hidden="false" customHeight="true" outlineLevel="0" collapsed="false">
      <c r="A21" s="37" t="s">
        <v>142</v>
      </c>
      <c r="B21" s="37"/>
      <c r="C21" s="37"/>
      <c r="D21" s="37"/>
      <c r="E21" s="37"/>
    </row>
    <row r="22" customFormat="false" ht="21.75" hidden="false" customHeight="true" outlineLevel="0" collapsed="false">
      <c r="A22" s="54" t="s">
        <v>143</v>
      </c>
      <c r="B22" s="54" t="s">
        <v>144</v>
      </c>
      <c r="C22" s="54" t="s">
        <v>145</v>
      </c>
      <c r="D22" s="54" t="s">
        <v>146</v>
      </c>
      <c r="E22" s="54" t="s">
        <v>147</v>
      </c>
    </row>
    <row r="23" customFormat="false" ht="18" hidden="false" customHeight="true" outlineLevel="0" collapsed="false">
      <c r="A23" s="55" t="s">
        <v>148</v>
      </c>
      <c r="B23" s="56" t="n">
        <v>1500</v>
      </c>
      <c r="C23" s="56" t="n">
        <v>2000</v>
      </c>
      <c r="D23" s="56" t="n">
        <v>2500</v>
      </c>
      <c r="E23" s="56" t="n">
        <v>3000</v>
      </c>
    </row>
    <row r="24" customFormat="false" ht="18" hidden="false" customHeight="true" outlineLevel="0" collapsed="false">
      <c r="A24" s="57" t="s">
        <v>149</v>
      </c>
      <c r="B24" s="58" t="n">
        <v>1200</v>
      </c>
      <c r="C24" s="58" t="n">
        <v>1700</v>
      </c>
      <c r="D24" s="58" t="n">
        <v>2200</v>
      </c>
      <c r="E24" s="58" t="n">
        <v>2500</v>
      </c>
    </row>
    <row r="25" customFormat="false" ht="18" hidden="false" customHeight="true" outlineLevel="0" collapsed="false">
      <c r="A25" s="55" t="s">
        <v>150</v>
      </c>
      <c r="B25" s="56" t="n">
        <v>1400</v>
      </c>
      <c r="C25" s="56" t="n">
        <v>1900</v>
      </c>
      <c r="D25" s="56" t="n">
        <v>2400</v>
      </c>
      <c r="E25" s="56" t="n">
        <v>2800</v>
      </c>
    </row>
    <row r="26" customFormat="false" ht="18" hidden="false" customHeight="true" outlineLevel="0" collapsed="false">
      <c r="A26" s="57" t="s">
        <v>151</v>
      </c>
      <c r="B26" s="58" t="n">
        <v>800</v>
      </c>
      <c r="C26" s="58" t="n">
        <v>1400</v>
      </c>
      <c r="D26" s="58" t="n">
        <v>1800</v>
      </c>
      <c r="E26" s="58" t="n">
        <v>2200</v>
      </c>
    </row>
  </sheetData>
  <mergeCells count="6">
    <mergeCell ref="A2:E2"/>
    <mergeCell ref="A4:E4"/>
    <mergeCell ref="A12:E12"/>
    <mergeCell ref="A18:B18"/>
    <mergeCell ref="A19:B19"/>
    <mergeCell ref="A21:E2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C26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4"/>
    <col collapsed="false" customWidth="true" hidden="false" outlineLevel="0" max="2" min="2" style="0" width="28"/>
    <col collapsed="false" customWidth="true" hidden="false" outlineLevel="0" max="3" min="3" style="0" width="60"/>
  </cols>
  <sheetData>
    <row r="2" customFormat="false" ht="39.75" hidden="false" customHeight="true" outlineLevel="0" collapsed="false">
      <c r="A2" s="24" t="s">
        <v>152</v>
      </c>
      <c r="B2" s="24"/>
      <c r="C2" s="24"/>
    </row>
    <row r="4" customFormat="false" ht="24" hidden="false" customHeight="true" outlineLevel="0" collapsed="false">
      <c r="A4" s="59" t="s">
        <v>153</v>
      </c>
      <c r="B4" s="59"/>
      <c r="C4" s="59"/>
    </row>
    <row r="5" customFormat="false" ht="30" hidden="false" customHeight="true" outlineLevel="0" collapsed="false">
      <c r="B5" s="11" t="s">
        <v>154</v>
      </c>
      <c r="C5" s="60" t="s">
        <v>155</v>
      </c>
    </row>
    <row r="6" customFormat="false" ht="30" hidden="false" customHeight="true" outlineLevel="0" collapsed="false">
      <c r="B6" s="11" t="s">
        <v>156</v>
      </c>
      <c r="C6" s="60" t="s">
        <v>157</v>
      </c>
    </row>
    <row r="7" customFormat="false" ht="30" hidden="false" customHeight="true" outlineLevel="0" collapsed="false">
      <c r="B7" s="11" t="s">
        <v>158</v>
      </c>
      <c r="C7" s="60" t="s">
        <v>159</v>
      </c>
    </row>
    <row r="8" customFormat="false" ht="30" hidden="false" customHeight="true" outlineLevel="0" collapsed="false">
      <c r="B8" s="11" t="s">
        <v>160</v>
      </c>
      <c r="C8" s="60" t="s">
        <v>161</v>
      </c>
    </row>
    <row r="9" customFormat="false" ht="30" hidden="false" customHeight="true" outlineLevel="0" collapsed="false">
      <c r="B9" s="11" t="s">
        <v>162</v>
      </c>
      <c r="C9" s="60" t="s">
        <v>163</v>
      </c>
    </row>
    <row r="10" customFormat="false" ht="30" hidden="false" customHeight="true" outlineLevel="0" collapsed="false">
      <c r="B10" s="11" t="s">
        <v>164</v>
      </c>
      <c r="C10" s="60" t="s">
        <v>165</v>
      </c>
    </row>
    <row r="11" customFormat="false" ht="24" hidden="false" customHeight="true" outlineLevel="0" collapsed="false"/>
    <row r="12" customFormat="false" ht="24" hidden="false" customHeight="true" outlineLevel="0" collapsed="false">
      <c r="A12" s="59" t="s">
        <v>166</v>
      </c>
      <c r="B12" s="59"/>
      <c r="C12" s="59"/>
    </row>
    <row r="13" customFormat="false" ht="30" hidden="false" customHeight="true" outlineLevel="0" collapsed="false">
      <c r="B13" s="11" t="s">
        <v>167</v>
      </c>
      <c r="C13" s="60" t="s">
        <v>168</v>
      </c>
    </row>
    <row r="14" customFormat="false" ht="30" hidden="false" customHeight="true" outlineLevel="0" collapsed="false">
      <c r="B14" s="11" t="s">
        <v>169</v>
      </c>
      <c r="C14" s="60" t="s">
        <v>170</v>
      </c>
    </row>
    <row r="15" customFormat="false" ht="30" hidden="false" customHeight="true" outlineLevel="0" collapsed="false">
      <c r="B15" s="11" t="s">
        <v>171</v>
      </c>
      <c r="C15" s="60" t="s">
        <v>172</v>
      </c>
    </row>
    <row r="16" customFormat="false" ht="24" hidden="false" customHeight="true" outlineLevel="0" collapsed="false"/>
    <row r="17" customFormat="false" ht="24" hidden="false" customHeight="true" outlineLevel="0" collapsed="false">
      <c r="A17" s="59" t="s">
        <v>173</v>
      </c>
      <c r="B17" s="59"/>
      <c r="C17" s="59"/>
    </row>
    <row r="18" customFormat="false" ht="30" hidden="false" customHeight="true" outlineLevel="0" collapsed="false">
      <c r="B18" s="11" t="s">
        <v>174</v>
      </c>
      <c r="C18" s="60" t="s">
        <v>175</v>
      </c>
    </row>
    <row r="19" customFormat="false" ht="30" hidden="false" customHeight="true" outlineLevel="0" collapsed="false">
      <c r="B19" s="11" t="s">
        <v>5</v>
      </c>
      <c r="C19" s="60" t="s">
        <v>176</v>
      </c>
    </row>
    <row r="20" customFormat="false" ht="30" hidden="false" customHeight="true" outlineLevel="0" collapsed="false">
      <c r="B20" s="11" t="s">
        <v>6</v>
      </c>
      <c r="C20" s="60" t="s">
        <v>177</v>
      </c>
    </row>
    <row r="21" customFormat="false" ht="30" hidden="false" customHeight="true" outlineLevel="0" collapsed="false">
      <c r="B21" s="11" t="s">
        <v>178</v>
      </c>
      <c r="C21" s="60" t="s">
        <v>179</v>
      </c>
    </row>
    <row r="22" customFormat="false" ht="24" hidden="false" customHeight="true" outlineLevel="0" collapsed="false"/>
    <row r="23" customFormat="false" ht="24" hidden="false" customHeight="true" outlineLevel="0" collapsed="false">
      <c r="A23" s="59" t="s">
        <v>180</v>
      </c>
      <c r="B23" s="59"/>
      <c r="C23" s="59"/>
    </row>
    <row r="24" customFormat="false" ht="30" hidden="false" customHeight="true" outlineLevel="0" collapsed="false">
      <c r="B24" s="11" t="s">
        <v>181</v>
      </c>
      <c r="C24" s="60" t="s">
        <v>182</v>
      </c>
    </row>
    <row r="25" customFormat="false" ht="30" hidden="false" customHeight="true" outlineLevel="0" collapsed="false">
      <c r="B25" s="11" t="s">
        <v>183</v>
      </c>
      <c r="C25" s="60" t="s">
        <v>184</v>
      </c>
    </row>
    <row r="26" customFormat="false" ht="30" hidden="false" customHeight="true" outlineLevel="0" collapsed="false">
      <c r="B26" s="11" t="s">
        <v>185</v>
      </c>
      <c r="C26" s="60" t="s">
        <v>186</v>
      </c>
    </row>
  </sheetData>
  <mergeCells count="5">
    <mergeCell ref="A2:C2"/>
    <mergeCell ref="A4:C4"/>
    <mergeCell ref="A12:C12"/>
    <mergeCell ref="A17:C17"/>
    <mergeCell ref="A23:C23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LibreOffice/7.4.7.2$Linux_X86_64 LibreOffice_project/40$Build-2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2026-03-16T07:01:06Z</dcterms:created>
  <dc:creator>openpyxl</dc:creator>
  <dc:description/>
  <dc:language>en-US</dc:language>
  <cp:lastModifiedBy/>
  <dcterms:modified xsi:type="dcterms:W3CDTF">2026-03-16T07:01:06Z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