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mmdaten" sheetId="1" state="visible" r:id="rId2"/>
    <sheet name="Bautagebuch" sheetId="2" state="visible" r:id="rId3"/>
    <sheet name="Auswertung" sheetId="3" state="visible" r:id="rId4"/>
    <sheet name="Hinweis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<sst xmlns="http://schemas.openxmlformats.org/spreadsheetml/2006/main" count="183" uniqueCount="160">
  <si>
    <t xml:space="preserve">BAUTAGEBUCH – STAMMDATEN</t>
  </si>
  <si>
    <t xml:space="preserve">  Projektbezug</t>
  </si>
  <si>
    <t xml:space="preserve">Bauvorhaben / Projektname</t>
  </si>
  <si>
    <t xml:space="preserve">Neubau Lagerhalle Nord</t>
  </si>
  <si>
    <t xml:space="preserve">Projektnummer</t>
  </si>
  <si>
    <t xml:space="preserve">2026-BAU-042</t>
  </si>
  <si>
    <t xml:space="preserve">Projektadresse</t>
  </si>
  <si>
    <t xml:space="preserve">Industriestr. 12, 80331 München</t>
  </si>
  <si>
    <t xml:space="preserve">Bauabschnitt</t>
  </si>
  <si>
    <t xml:space="preserve">Rohbau – EG</t>
  </si>
  <si>
    <t xml:space="preserve">  Beteiligte</t>
  </si>
  <si>
    <t xml:space="preserve">Auftraggeber</t>
  </si>
  <si>
    <t xml:space="preserve">Musterholz GmbH</t>
  </si>
  <si>
    <t xml:space="preserve">Bauleiter</t>
  </si>
  <si>
    <t xml:space="preserve">M. Schneider</t>
  </si>
  <si>
    <t xml:space="preserve">Telefon Bauleiter</t>
  </si>
  <si>
    <t xml:space="preserve">+49 89 12345-0</t>
  </si>
  <si>
    <t xml:space="preserve">Auftragnehmer / Betrieb</t>
  </si>
  <si>
    <t xml:space="preserve">Bau &amp; Partner AG</t>
  </si>
  <si>
    <t xml:space="preserve">Polier</t>
  </si>
  <si>
    <t xml:space="preserve">T. Maier</t>
  </si>
  <si>
    <t xml:space="preserve">Sicherheitsbeauftragter</t>
  </si>
  <si>
    <t xml:space="preserve">K. Braun</t>
  </si>
  <si>
    <t xml:space="preserve">  Projektlaufzeit</t>
  </si>
  <si>
    <t xml:space="preserve">Baubeginn (geplant)</t>
  </si>
  <si>
    <t xml:space="preserve">02.03.2026</t>
  </si>
  <si>
    <t xml:space="preserve">Bauende (geplant)</t>
  </si>
  <si>
    <t xml:space="preserve">30.09.2026</t>
  </si>
  <si>
    <t xml:space="preserve">Vertragsnummer</t>
  </si>
  <si>
    <t xml:space="preserve">V-2026-0042</t>
  </si>
  <si>
    <t xml:space="preserve">  Beteiligte Firmen / Subunternehmer</t>
  </si>
  <si>
    <t xml:space="preserve">Firma</t>
  </si>
  <si>
    <t xml:space="preserve">Gewerk</t>
  </si>
  <si>
    <t xml:space="preserve">Ansprechpartner</t>
  </si>
  <si>
    <t xml:space="preserve">Telefon</t>
  </si>
  <si>
    <t xml:space="preserve">Elektro Meier GmbH</t>
  </si>
  <si>
    <t xml:space="preserve">Elektro</t>
  </si>
  <si>
    <t xml:space="preserve">H. Meier</t>
  </si>
  <si>
    <t xml:space="preserve">+49 89 999-1</t>
  </si>
  <si>
    <t xml:space="preserve">Sanitär Schmidt KG</t>
  </si>
  <si>
    <t xml:space="preserve">Sanitär</t>
  </si>
  <si>
    <t xml:space="preserve">R. Schmidt</t>
  </si>
  <si>
    <t xml:space="preserve">+49 89 999-2</t>
  </si>
  <si>
    <t xml:space="preserve">Gerüstbau Huber</t>
  </si>
  <si>
    <t xml:space="preserve">Gerüst</t>
  </si>
  <si>
    <t xml:space="preserve">F. Huber</t>
  </si>
  <si>
    <t xml:space="preserve">+49 89 999-3</t>
  </si>
  <si>
    <t xml:space="preserve">Kranservice Bayern</t>
  </si>
  <si>
    <t xml:space="preserve">Kran / Hebetechnik</t>
  </si>
  <si>
    <t xml:space="preserve">B. König</t>
  </si>
  <si>
    <t xml:space="preserve">+49 89 999-4</t>
  </si>
  <si>
    <t xml:space="preserve">BAUTAGEBUCH</t>
  </si>
  <si>
    <t xml:space="preserve">Datum</t>
  </si>
  <si>
    <t xml:space="preserve">KW</t>
  </si>
  <si>
    <t xml:space="preserve">Wochentag</t>
  </si>
  <si>
    <t xml:space="preserve">Wetter</t>
  </si>
  <si>
    <t xml:space="preserve">Temp. (°C)</t>
  </si>
  <si>
    <t xml:space="preserve">MA intern</t>
  </si>
  <si>
    <t xml:space="preserve">Subunternehmer</t>
  </si>
  <si>
    <t xml:space="preserve">Ausgeführte Arbeiten</t>
  </si>
  <si>
    <t xml:space="preserve">Geräte / Maschinen</t>
  </si>
  <si>
    <t xml:space="preserve">Material / Lieferung</t>
  </si>
  <si>
    <t xml:space="preserve">Behinderungen / Mängel</t>
  </si>
  <si>
    <t xml:space="preserve">Status</t>
  </si>
  <si>
    <t xml:space="preserve">Fotos / Link</t>
  </si>
  <si>
    <t xml:space="preserve">Erstellt von</t>
  </si>
  <si>
    <t xml:space="preserve">Bemerkung</t>
  </si>
  <si>
    <t xml:space="preserve">6°C</t>
  </si>
  <si>
    <t xml:space="preserve">Elektro Meier, 3 Pers.</t>
  </si>
  <si>
    <t xml:space="preserve">Rohbau</t>
  </si>
  <si>
    <t xml:space="preserve">Schalung EG abgeschlossen, Bewehrung begonnen</t>
  </si>
  <si>
    <t xml:space="preserve">Minibagger 1, Rüttelplatte defekt</t>
  </si>
  <si>
    <t xml:space="preserve">Betonlieferung 45 Min. verspätet</t>
  </si>
  <si>
    <t xml:space="preserve">Arbeit wg. Starkregen 2 Std. unterbrochen</t>
  </si>
  <si>
    <t xml:space="preserve">behindert</t>
  </si>
  <si>
    <t xml:space="preserve">\\Server\Bau\2026-03-17\Foto_01.jpg</t>
  </si>
  <si>
    <t xml:space="preserve">9°C</t>
  </si>
  <si>
    <t xml:space="preserve">Bewehrung Decke EG fertiggestellt</t>
  </si>
  <si>
    <t xml:space="preserve">Minibagger 1, Rüttelplatte rep.</t>
  </si>
  <si>
    <t xml:space="preserve">normal</t>
  </si>
  <si>
    <t xml:space="preserve">\\Server\Bau\2026-03-18\Foto_02.jpg</t>
  </si>
  <si>
    <t xml:space="preserve">12°C</t>
  </si>
  <si>
    <t xml:space="preserve">Beton Service GmbH, 2 Pers.</t>
  </si>
  <si>
    <t xml:space="preserve">Betonage Decke EG</t>
  </si>
  <si>
    <t xml:space="preserve">Betonpumpe, Rüttelstab</t>
  </si>
  <si>
    <t xml:space="preserve">Betonlieferung pünktlich (3 x 8 m³)</t>
  </si>
  <si>
    <t xml:space="preserve">\\Server\Bau\2026-03-19\Foto_03.jpg</t>
  </si>
  <si>
    <t xml:space="preserve">8°C</t>
  </si>
  <si>
    <t xml:space="preserve">Wartepause – Beton aushärten</t>
  </si>
  <si>
    <t xml:space="preserve">Material Schalungsträger fehlt</t>
  </si>
  <si>
    <t xml:space="preserve">Stillstand wg. fehlendem Material</t>
  </si>
  <si>
    <t xml:space="preserve">unterbrochen</t>
  </si>
  <si>
    <t xml:space="preserve">11°C</t>
  </si>
  <si>
    <t xml:space="preserve">Gerüstbau Huber, 4 Pers.</t>
  </si>
  <si>
    <t xml:space="preserve">Schalung OG aufbauen begonnen</t>
  </si>
  <si>
    <t xml:space="preserve">Kran, 2 Rüttler</t>
  </si>
  <si>
    <t xml:space="preserve">Schalungsträger geliefert</t>
  </si>
  <si>
    <t xml:space="preserve">Gerüstbau leicht verzögert (+1 Tag)</t>
  </si>
  <si>
    <t xml:space="preserve">\\Server\Bau\2026-03-21\Foto_04.jpg</t>
  </si>
  <si>
    <t xml:space="preserve">AUSWERTUNG – BAUTAGEBUCH</t>
  </si>
  <si>
    <t xml:space="preserve">  Status-Übersicht (basierend auf Bautagebuch-Einträgen)</t>
  </si>
  <si>
    <t xml:space="preserve">Anzahl Tage</t>
  </si>
  <si>
    <t xml:space="preserve">Anteil (%)</t>
  </si>
  <si>
    <t xml:space="preserve">Hinweis</t>
  </si>
  <si>
    <t xml:space="preserve">normal – kein Handlungsbedarf</t>
  </si>
  <si>
    <t xml:space="preserve">Behinderungen dokumentiert</t>
  </si>
  <si>
    <t xml:space="preserve">Stillstand – Ursache prüfen</t>
  </si>
  <si>
    <t xml:space="preserve">kritisch</t>
  </si>
  <si>
    <t xml:space="preserve">Eskalation erforderlich</t>
  </si>
  <si>
    <t xml:space="preserve">GESAMT</t>
  </si>
  <si>
    <t xml:space="preserve">  Personal-Auswertung</t>
  </si>
  <si>
    <t xml:space="preserve">Kennzahl</t>
  </si>
  <si>
    <t xml:space="preserve">Wert</t>
  </si>
  <si>
    <t xml:space="preserve">Gesamte Mitarbeiter-Tage (intern)</t>
  </si>
  <si>
    <t xml:space="preserve">Durchschnitt MA/Tag</t>
  </si>
  <si>
    <t xml:space="preserve">Strg+Shift+Enter (Matrixformel)</t>
  </si>
  <si>
    <t xml:space="preserve">Maximale MA an einem Tag</t>
  </si>
  <si>
    <t xml:space="preserve">Anzahl erfasster Tage</t>
  </si>
  <si>
    <t xml:space="preserve">  Behinderungen &amp; Störungen</t>
  </si>
  <si>
    <t xml:space="preserve">Tage mit Behinderungen</t>
  </si>
  <si>
    <t xml:space="preserve">Tage mit Stillstand</t>
  </si>
  <si>
    <t xml:space="preserve">Tage kritisch</t>
  </si>
  <si>
    <t xml:space="preserve">Einträge mit Behinderungstext</t>
  </si>
  <si>
    <t xml:space="preserve">  Wetter-Auswertung</t>
  </si>
  <si>
    <t xml:space="preserve">Wetterlage</t>
  </si>
  <si>
    <t xml:space="preserve">sonnig</t>
  </si>
  <si>
    <t xml:space="preserve">bewölkt</t>
  </si>
  <si>
    <t xml:space="preserve">Regen</t>
  </si>
  <si>
    <t xml:space="preserve">Schnee</t>
  </si>
  <si>
    <t xml:space="preserve">Frost</t>
  </si>
  <si>
    <t xml:space="preserve">Wind</t>
  </si>
  <si>
    <t xml:space="preserve">Nebel</t>
  </si>
  <si>
    <t xml:space="preserve">wechselhaft</t>
  </si>
  <si>
    <t xml:space="preserve">HINWEISE ZUR NUTZUNG</t>
  </si>
  <si>
    <t xml:space="preserve">STAMMDATEN</t>
  </si>
  <si>
    <t xml:space="preserve">Projektname, -nummer und Adresse</t>
  </si>
  <si>
    <t xml:space="preserve">Im Blatt 'Stammdaten' einmalig hinterlegen. Alle anderen Blätter referenzieren diese Felder automatisch.</t>
  </si>
  <si>
    <t xml:space="preserve">Beteiligte Firmen</t>
  </si>
  <si>
    <t xml:space="preserve">Subunternehmer und Ansprechpartner vollständig erfassen – erleichtert spätere Rückfragen.</t>
  </si>
  <si>
    <t xml:space="preserve">Als Text im Format TT.MM.JJJJ eingeben (z. B. 17.03.2026). KW und Wochentag werden automatisch berechnet.</t>
  </si>
  <si>
    <t xml:space="preserve">Wetter (Spalte D)</t>
  </si>
  <si>
    <t xml:space="preserve">Dropdown verwenden – sichert einheitliche Auswertung in der Auswertungsmaske.</t>
  </si>
  <si>
    <t xml:space="preserve">Status (Spalte M)</t>
  </si>
  <si>
    <t xml:space="preserve">Täglich pflegen: normal / behindert / unterbrochen / kritisch. Grundlage für alle Kennzahlen.</t>
  </si>
  <si>
    <t xml:space="preserve">Fotos (Spalte N)</t>
  </si>
  <si>
    <t xml:space="preserve">Netzwerkpfad oder Cloud-Link eintragen. Bilder nicht direkt einfügen (Dateigröße!).</t>
  </si>
  <si>
    <t xml:space="preserve">Eintrag am selben Tag</t>
  </si>
  <si>
    <t xml:space="preserve">Idealerweise täglich und noch am selben Tag – je zeitnäher, desto belastbarer die Dokumentation.</t>
  </si>
  <si>
    <t xml:space="preserve">AUSWERTUNG</t>
  </si>
  <si>
    <t xml:space="preserve">Formeln</t>
  </si>
  <si>
    <t xml:space="preserve">Die Auswertungsblatt-Formeln lesen automatisch alle Zeilen 5–500 aus. Neue Zeilen werden sofort berücksichtigt.</t>
  </si>
  <si>
    <t xml:space="preserve">Matrixformel</t>
  </si>
  <si>
    <t xml:space="preserve">Zelle 'Durchschnitt MA/Tag' als Matrixformel eingeben: Strg + Shift + Enter (Excel 2016 und älter).</t>
  </si>
  <si>
    <t xml:space="preserve">ALLGEMEIN</t>
  </si>
  <si>
    <t xml:space="preserve">Pflichtfelder</t>
  </si>
  <si>
    <t xml:space="preserve">Datum, Projekt, Wetter, Personal, Ausgeführte Arbeiten, Behinderungen, Status, Erstellt von.</t>
  </si>
  <si>
    <t xml:space="preserve">Beweissicherung</t>
  </si>
  <si>
    <t xml:space="preserve">Abweichungen immer mit Ursache, Dauer und betroffener Leistung dokumentieren.</t>
  </si>
  <si>
    <t xml:space="preserve">Versionierung</t>
  </si>
  <si>
    <t xml:space="preserve">Datei täglich speichern und Datum im Dateinamen führen, z. B. Bautagebuch_2026-03-17.xlsx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</si>
</sst>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"/>
    <numFmt numFmtId="166" formatCode="General"/>
    <numFmt numFmtId="167" formatCode="0.0%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595959"/>
      <name val="Arial"/>
      <family val="0"/>
      <charset val="1"/>
    </font>
    <font>
      <b val="true"/>
      <sz val="20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1F3864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7F6000"/>
      <name val="Arial"/>
      <family val="0"/>
      <charset val="1"/>
    </font>
    <font>
      <b val="true"/>
      <sz val="9"/>
      <color rgb="FF375623"/>
      <name val="Arial"/>
      <family val="0"/>
      <charset val="1"/>
    </font>
    <font>
      <b val="true"/>
      <sz val="9"/>
      <color rgb="FF9C5700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sz val="10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7F6000"/>
      <name val="Arial"/>
      <family val="0"/>
      <charset val="1"/>
    </font>
    <font>
      <b val="true"/>
      <sz val="10"/>
      <color rgb="FF9C5700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i val="true"/>
      <sz val="9"/>
      <color rgb="FF595959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3366FF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D6E4F7"/>
        <bgColor rgb="FFD9D9D9"/>
      </patternFill>
    </fill>
    <fill>
      <patternFill patternType="solid">
        <fgColor rgb="FFFFEB9C"/>
        <bgColor rgb="FFFCE4D6"/>
      </patternFill>
    </fill>
    <fill>
      <patternFill patternType="solid">
        <fgColor rgb="FFE2EFDA"/>
        <bgColor rgb="FFF2F2F2"/>
      </patternFill>
    </fill>
    <fill>
      <patternFill patternType="solid">
        <fgColor rgb="FFFCE4D6"/>
        <bgColor rgb="FFF2F2F2"/>
      </patternFill>
    </fill>
    <fill>
      <patternFill patternType="solid">
        <fgColor rgb="FFFFC7CE"/>
        <bgColor rgb="FFFCE4D6"/>
      </patternFill>
    </fill>
    <fill>
      <patternFill patternType="solid">
        <fgColor rgb="FFD9D9D9"/>
        <bgColor rgb="FFD6E4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C0C0C0"/>
      <rgbColor rgb="FF808080"/>
      <rgbColor rgb="FF9999FF"/>
      <rgbColor rgb="FF993366"/>
      <rgbColor rgb="FFF2F2F2"/>
      <rgbColor rgb="FFD6E4F7"/>
      <rgbColor rgb="FF660066"/>
      <rgbColor rgb="FFFF8080"/>
      <rgbColor rgb="FF2E5FA3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CE4D6"/>
      <rgbColor rgb="FFE2EFDA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C57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true"/>
  </sheetPr>
  <dimension ref="A1:D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40"/>
    <col collapsed="false" customWidth="true" hidden="false" outlineLevel="0" max="3" min="3" style="1" width="22"/>
    <col collapsed="false" customWidth="true" hidden="false" outlineLevel="0" max="4" min="4" style="1" width="40"/>
  </cols>
  <sheetData>
    <row r="1" customFormat="false" ht="13.5" hidden="false" customHeight="true" outlineLevel="0" collapsed="false"/>
    <row r="2" customFormat="false" ht="36" hidden="false" customHeight="true" outlineLevel="0" collapsed="false">
      <c r="A2" s="2" t="s">
        <v>0</v>
      </c>
      <c r="B2" s="2"/>
      <c r="C2" s="2"/>
      <c r="D2" s="2"/>
    </row>
    <row r="3" customFormat="false" ht="13.5" hidden="false" customHeight="true" outlineLevel="0" collapsed="false"/>
    <row r="4" customFormat="false" ht="18" hidden="false" customHeight="true" outlineLevel="0" collapsed="false">
      <c r="A4" s="3" t="s">
        <v>1</v>
      </c>
      <c r="B4" s="3"/>
      <c r="C4" s="3"/>
      <c r="D4" s="3"/>
    </row>
    <row r="5" customFormat="false" ht="18" hidden="false" customHeight="true" outlineLevel="0" collapsed="false">
      <c r="A5" s="4" t="s">
        <v>2</v>
      </c>
      <c r="B5" s="5" t="s">
        <v>3</v>
      </c>
    </row>
    <row r="6" customFormat="false" ht="18" hidden="false" customHeight="true" outlineLevel="0" collapsed="false">
      <c r="A6" s="4" t="s">
        <v>4</v>
      </c>
      <c r="B6" s="5" t="s">
        <v>5</v>
      </c>
    </row>
    <row r="7" customFormat="false" ht="18" hidden="false" customHeight="true" outlineLevel="0" collapsed="false">
      <c r="A7" s="4" t="s">
        <v>6</v>
      </c>
      <c r="B7" s="5" t="s">
        <v>7</v>
      </c>
    </row>
    <row r="8" customFormat="false" ht="18" hidden="false" customHeight="true" outlineLevel="0" collapsed="false">
      <c r="A8" s="4" t="s">
        <v>8</v>
      </c>
      <c r="B8" s="5" t="s">
        <v>9</v>
      </c>
    </row>
    <row r="10" customFormat="false" ht="18" hidden="false" customHeight="true" outlineLevel="0" collapsed="false">
      <c r="A10" s="3" t="s">
        <v>10</v>
      </c>
      <c r="B10" s="3"/>
      <c r="C10" s="3"/>
      <c r="D10" s="3"/>
    </row>
    <row r="11" customFormat="false" ht="18" hidden="false" customHeight="true" outlineLevel="0" collapsed="false">
      <c r="A11" s="4" t="s">
        <v>11</v>
      </c>
      <c r="B11" s="5" t="s">
        <v>12</v>
      </c>
    </row>
    <row r="12" customFormat="false" ht="18" hidden="false" customHeight="true" outlineLevel="0" collapsed="false">
      <c r="A12" s="4" t="s">
        <v>13</v>
      </c>
      <c r="B12" s="5" t="s">
        <v>14</v>
      </c>
    </row>
    <row r="13" customFormat="false" ht="18" hidden="false" customHeight="true" outlineLevel="0" collapsed="false">
      <c r="A13" s="4" t="s">
        <v>15</v>
      </c>
      <c r="B13" s="5" t="s">
        <v>16</v>
      </c>
    </row>
    <row r="14" customFormat="false" ht="18" hidden="false" customHeight="true" outlineLevel="0" collapsed="false">
      <c r="A14" s="4" t="s">
        <v>17</v>
      </c>
      <c r="B14" s="5" t="s">
        <v>18</v>
      </c>
    </row>
    <row r="15" customFormat="false" ht="18" hidden="false" customHeight="true" outlineLevel="0" collapsed="false">
      <c r="A15" s="4" t="s">
        <v>19</v>
      </c>
      <c r="B15" s="5" t="s">
        <v>20</v>
      </c>
    </row>
    <row r="16" customFormat="false" ht="18" hidden="false" customHeight="true" outlineLevel="0" collapsed="false">
      <c r="A16" s="4" t="s">
        <v>21</v>
      </c>
      <c r="B16" s="5" t="s">
        <v>22</v>
      </c>
    </row>
    <row r="18" customFormat="false" ht="18" hidden="false" customHeight="true" outlineLevel="0" collapsed="false">
      <c r="A18" s="3" t="s">
        <v>23</v>
      </c>
      <c r="B18" s="3"/>
      <c r="C18" s="3"/>
      <c r="D18" s="3"/>
    </row>
    <row r="19" customFormat="false" ht="18" hidden="false" customHeight="true" outlineLevel="0" collapsed="false">
      <c r="A19" s="4" t="s">
        <v>24</v>
      </c>
      <c r="B19" s="5" t="s">
        <v>25</v>
      </c>
    </row>
    <row r="20" customFormat="false" ht="18" hidden="false" customHeight="true" outlineLevel="0" collapsed="false">
      <c r="A20" s="4" t="s">
        <v>26</v>
      </c>
      <c r="B20" s="5" t="s">
        <v>27</v>
      </c>
    </row>
    <row r="21" customFormat="false" ht="18" hidden="false" customHeight="true" outlineLevel="0" collapsed="false">
      <c r="A21" s="4" t="s">
        <v>28</v>
      </c>
      <c r="B21" s="5" t="s">
        <v>29</v>
      </c>
    </row>
    <row r="23" customFormat="false" ht="18" hidden="false" customHeight="true" outlineLevel="0" collapsed="false">
      <c r="A23" s="3" t="s">
        <v>30</v>
      </c>
      <c r="B23" s="3"/>
      <c r="C23" s="3"/>
      <c r="D23" s="3"/>
    </row>
    <row r="24" customFormat="false" ht="18" hidden="false" customHeight="true" outlineLevel="0" collapsed="false">
      <c r="A24" s="6" t="s">
        <v>31</v>
      </c>
      <c r="B24" s="6" t="s">
        <v>32</v>
      </c>
      <c r="C24" s="6" t="s">
        <v>33</v>
      </c>
      <c r="D24" s="6" t="s">
        <v>34</v>
      </c>
    </row>
    <row r="25" customFormat="false" ht="15.75" hidden="false" customHeight="true" outlineLevel="0" collapsed="false">
      <c r="A25" s="5" t="s">
        <v>35</v>
      </c>
      <c r="B25" s="5" t="s">
        <v>36</v>
      </c>
      <c r="C25" s="5" t="s">
        <v>37</v>
      </c>
      <c r="D25" s="5" t="s">
        <v>38</v>
      </c>
    </row>
    <row r="26" customFormat="false" ht="15.75" hidden="false" customHeight="true" outlineLevel="0" collapsed="false">
      <c r="A26" s="7" t="s">
        <v>39</v>
      </c>
      <c r="B26" s="7" t="s">
        <v>40</v>
      </c>
      <c r="C26" s="7" t="s">
        <v>41</v>
      </c>
      <c r="D26" s="7" t="s">
        <v>42</v>
      </c>
    </row>
    <row r="27" customFormat="false" ht="15.75" hidden="false" customHeight="true" outlineLevel="0" collapsed="false">
      <c r="A27" s="5" t="s">
        <v>43</v>
      </c>
      <c r="B27" s="5" t="s">
        <v>44</v>
      </c>
      <c r="C27" s="5" t="s">
        <v>45</v>
      </c>
      <c r="D27" s="5" t="s">
        <v>46</v>
      </c>
    </row>
    <row r="28" customFormat="false" ht="15.75" hidden="false" customHeight="true" outlineLevel="0" collapsed="false">
      <c r="A28" s="7" t="s">
        <v>47</v>
      </c>
      <c r="B28" s="7" t="s">
        <v>48</v>
      </c>
      <c r="C28" s="7" t="s">
        <v>49</v>
      </c>
      <c r="D28" s="7" t="s">
        <v>50</v>
      </c>
    </row>
    <row r="29" customFormat="false" ht="15.75" hidden="false" customHeight="true" outlineLevel="0" collapsed="false">
      <c r="A29" s="8"/>
      <c r="B29" s="8"/>
      <c r="C29" s="8"/>
      <c r="D29" s="8"/>
    </row>
    <row r="30" customFormat="false" ht="15.75" hidden="false" customHeight="true" outlineLevel="0" collapsed="false">
      <c r="A30" s="9"/>
      <c r="B30" s="9"/>
      <c r="C30" s="9"/>
      <c r="D30" s="9"/>
    </row>
  </sheetData>
  <mergeCells count="5">
    <mergeCell ref="A2:D2"/>
    <mergeCell ref="A4:D4"/>
    <mergeCell ref="A10:D10"/>
    <mergeCell ref="A18:D18"/>
    <mergeCell ref="A23:D23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true"/>
  </sheetPr>
  <dimension ref="A1:P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6"/>
    <col collapsed="false" customWidth="true" hidden="false" outlineLevel="0" max="3" min="3" style="1" width="13"/>
    <col collapsed="false" customWidth="true" hidden="false" outlineLevel="0" max="4" min="4" style="1" width="16"/>
    <col collapsed="false" customWidth="true" hidden="false" outlineLevel="0" max="6" min="5" style="1" width="11"/>
    <col collapsed="false" customWidth="true" hidden="false" outlineLevel="0" max="7" min="7" style="1" width="24"/>
    <col collapsed="false" customWidth="true" hidden="false" outlineLevel="0" max="8" min="8" style="1" width="18"/>
    <col collapsed="false" customWidth="true" hidden="false" outlineLevel="0" max="9" min="9" style="1" width="38"/>
    <col collapsed="false" customWidth="true" hidden="false" outlineLevel="0" max="11" min="10" style="1" width="26"/>
    <col collapsed="false" customWidth="true" hidden="false" outlineLevel="0" max="12" min="12" style="1" width="34"/>
    <col collapsed="false" customWidth="true" hidden="false" outlineLevel="0" max="13" min="13" style="1" width="13"/>
    <col collapsed="false" customWidth="true" hidden="false" outlineLevel="0" max="14" min="14" style="1" width="28"/>
    <col collapsed="false" customWidth="true" hidden="false" outlineLevel="0" max="15" min="15" style="1" width="20"/>
    <col collapsed="false" customWidth="true" hidden="false" outlineLevel="0" max="16" min="16" style="1" width="30"/>
  </cols>
  <sheetData>
    <row r="1" customFormat="false" ht="37.5" hidden="false" customHeight="true" outlineLevel="0" collapsed="false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customFormat="false" ht="18" hidden="false" customHeight="true" outlineLevel="0" collapsed="false">
      <c r="A2" s="11" t="str">
        <f aca="false">Stammdaten!B5 &amp; "  |  Projektnr.: " &amp; Stammdaten!B6 &amp; "  |  Bauleiter: " &amp; Stammdaten!B9</f>
        <v>Neubau Lagerhalle Nord  |  Projektnr.: 2026-BAU-042  |  Bauleiter: 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customFormat="false" ht="7.5" hidden="false" customHeight="true" outlineLevel="0" collapsed="false"/>
    <row r="4" customFormat="false" ht="31.5" hidden="false" customHeight="true" outlineLevel="0" collapsed="false">
      <c r="A4" s="12" t="s">
        <v>52</v>
      </c>
      <c r="B4" s="12" t="s">
        <v>53</v>
      </c>
      <c r="C4" s="12" t="s">
        <v>54</v>
      </c>
      <c r="D4" s="12" t="s">
        <v>55</v>
      </c>
      <c r="E4" s="12" t="s">
        <v>56</v>
      </c>
      <c r="F4" s="12" t="s">
        <v>57</v>
      </c>
      <c r="G4" s="12" t="s">
        <v>58</v>
      </c>
      <c r="H4" s="12" t="s">
        <v>32</v>
      </c>
      <c r="I4" s="12" t="s">
        <v>59</v>
      </c>
      <c r="J4" s="12" t="s">
        <v>60</v>
      </c>
      <c r="K4" s="12" t="s">
        <v>61</v>
      </c>
      <c r="L4" s="12" t="s">
        <v>62</v>
      </c>
      <c r="M4" s="12" t="s">
        <v>63</v>
      </c>
      <c r="N4" s="12" t="s">
        <v>64</v>
      </c>
      <c r="O4" s="12" t="s">
        <v>65</v>
      </c>
      <c r="P4" s="12" t="s">
        <v>66</v>
      </c>
    </row>
    <row r="5" customFormat="false" ht="36" hidden="false" customHeight="true" outlineLevel="0" collapsed="false">
      <c r="A5" s="13" t="n">
        <v>46098</v>
      </c>
      <c r="B5" s="14" t="n">
        <f aca="false">WEEKNUM(A5,21)</f>
        <v>12</v>
      </c>
      <c r="C5" s="15" t="str">
        <f aca="false">TEXT(A5,"TTTT")</f>
        <v>TTTT</v>
      </c>
      <c r="D5" s="16" t="s">
        <v>67</v>
      </c>
      <c r="E5" s="16" t="n">
        <v>6</v>
      </c>
      <c r="F5" s="16" t="n">
        <v>6</v>
      </c>
      <c r="G5" s="17" t="s">
        <v>68</v>
      </c>
      <c r="H5" s="16" t="s">
        <v>69</v>
      </c>
      <c r="I5" s="17" t="s">
        <v>70</v>
      </c>
      <c r="J5" s="17" t="s">
        <v>71</v>
      </c>
      <c r="K5" s="17" t="s">
        <v>72</v>
      </c>
      <c r="L5" s="17" t="s">
        <v>73</v>
      </c>
      <c r="M5" s="18" t="s">
        <v>74</v>
      </c>
      <c r="N5" s="17" t="s">
        <v>75</v>
      </c>
      <c r="O5" s="16" t="s">
        <v>14</v>
      </c>
      <c r="P5" s="17"/>
    </row>
    <row r="6" customFormat="false" ht="36" hidden="false" customHeight="true" outlineLevel="0" collapsed="false">
      <c r="A6" s="19" t="n">
        <v>46099</v>
      </c>
      <c r="B6" s="20" t="n">
        <f aca="false">WEEKNUM(A6,21)</f>
        <v>12</v>
      </c>
      <c r="C6" s="21" t="str">
        <f aca="false">TEXT(A6,"TTTT")</f>
        <v>TTTT</v>
      </c>
      <c r="D6" s="22" t="s">
        <v>76</v>
      </c>
      <c r="E6" s="22" t="n">
        <v>9</v>
      </c>
      <c r="F6" s="22" t="n">
        <v>8</v>
      </c>
      <c r="G6" s="23" t="s">
        <v>68</v>
      </c>
      <c r="H6" s="22" t="s">
        <v>69</v>
      </c>
      <c r="I6" s="23" t="s">
        <v>77</v>
      </c>
      <c r="J6" s="23" t="s">
        <v>78</v>
      </c>
      <c r="K6" s="23"/>
      <c r="L6" s="23"/>
      <c r="M6" s="24" t="s">
        <v>79</v>
      </c>
      <c r="N6" s="23" t="s">
        <v>80</v>
      </c>
      <c r="O6" s="22" t="s">
        <v>14</v>
      </c>
      <c r="P6" s="23"/>
    </row>
    <row r="7" customFormat="false" ht="36" hidden="false" customHeight="true" outlineLevel="0" collapsed="false">
      <c r="A7" s="13" t="n">
        <v>46100</v>
      </c>
      <c r="B7" s="14" t="n">
        <f aca="false">WEEKNUM(A7,21)</f>
        <v>12</v>
      </c>
      <c r="C7" s="15" t="str">
        <f aca="false">TEXT(A7,"TTTT")</f>
        <v>TTTT</v>
      </c>
      <c r="D7" s="16" t="s">
        <v>81</v>
      </c>
      <c r="E7" s="16" t="n">
        <v>12</v>
      </c>
      <c r="F7" s="16" t="n">
        <v>9</v>
      </c>
      <c r="G7" s="17" t="s">
        <v>82</v>
      </c>
      <c r="H7" s="16" t="s">
        <v>69</v>
      </c>
      <c r="I7" s="17" t="s">
        <v>83</v>
      </c>
      <c r="J7" s="17" t="s">
        <v>84</v>
      </c>
      <c r="K7" s="17" t="s">
        <v>85</v>
      </c>
      <c r="L7" s="17"/>
      <c r="M7" s="24" t="s">
        <v>79</v>
      </c>
      <c r="N7" s="17" t="s">
        <v>86</v>
      </c>
      <c r="O7" s="16" t="s">
        <v>14</v>
      </c>
      <c r="P7" s="17"/>
    </row>
    <row r="8" customFormat="false" ht="36" hidden="false" customHeight="true" outlineLevel="0" collapsed="false">
      <c r="A8" s="19" t="n">
        <v>46101</v>
      </c>
      <c r="B8" s="20" t="n">
        <f aca="false">WEEKNUM(A8,21)</f>
        <v>12</v>
      </c>
      <c r="C8" s="21" t="str">
        <f aca="false">TEXT(A8,"TTTT")</f>
        <v>TTTT</v>
      </c>
      <c r="D8" s="22" t="s">
        <v>87</v>
      </c>
      <c r="E8" s="22" t="n">
        <v>8</v>
      </c>
      <c r="F8" s="22" t="n">
        <v>4</v>
      </c>
      <c r="G8" s="23"/>
      <c r="H8" s="22" t="s">
        <v>69</v>
      </c>
      <c r="I8" s="23" t="s">
        <v>88</v>
      </c>
      <c r="J8" s="23"/>
      <c r="K8" s="23" t="s">
        <v>89</v>
      </c>
      <c r="L8" s="23" t="s">
        <v>90</v>
      </c>
      <c r="M8" s="25" t="s">
        <v>91</v>
      </c>
      <c r="N8" s="23"/>
      <c r="O8" s="22" t="s">
        <v>20</v>
      </c>
      <c r="P8" s="23"/>
    </row>
    <row r="9" customFormat="false" ht="36" hidden="false" customHeight="true" outlineLevel="0" collapsed="false">
      <c r="A9" s="13" t="n">
        <v>46102</v>
      </c>
      <c r="B9" s="14" t="n">
        <f aca="false">WEEKNUM(A9,21)</f>
        <v>12</v>
      </c>
      <c r="C9" s="15" t="str">
        <f aca="false">TEXT(A9,"TTTT")</f>
        <v>TTTT</v>
      </c>
      <c r="D9" s="16" t="s">
        <v>92</v>
      </c>
      <c r="E9" s="16" t="n">
        <v>11</v>
      </c>
      <c r="F9" s="16" t="n">
        <v>7</v>
      </c>
      <c r="G9" s="17" t="s">
        <v>93</v>
      </c>
      <c r="H9" s="16" t="s">
        <v>69</v>
      </c>
      <c r="I9" s="17" t="s">
        <v>94</v>
      </c>
      <c r="J9" s="17" t="s">
        <v>95</v>
      </c>
      <c r="K9" s="17" t="s">
        <v>96</v>
      </c>
      <c r="L9" s="17" t="s">
        <v>97</v>
      </c>
      <c r="M9" s="24" t="s">
        <v>79</v>
      </c>
      <c r="N9" s="17" t="s">
        <v>98</v>
      </c>
      <c r="O9" s="16" t="s">
        <v>14</v>
      </c>
      <c r="P9" s="17"/>
    </row>
    <row r="14" customFormat="false" ht="30" hidden="false" customHeight="true" outlineLevel="0" collapsed="false">
      <c r="A14" s="17"/>
      <c r="B14" s="14" t="n">
        <f aca="false">IFERROR(WEEKNUM(A14,21),"")</f>
        <v>52</v>
      </c>
      <c r="C14" s="14" t="str">
        <f aca="false">IFERROR(TEXT(A14,"TTTT"),"")</f>
        <v>TTTT</v>
      </c>
      <c r="D14" s="26"/>
      <c r="E14" s="26"/>
      <c r="F14" s="26"/>
      <c r="G14" s="17"/>
      <c r="H14" s="26"/>
      <c r="I14" s="17"/>
      <c r="J14" s="17"/>
      <c r="K14" s="17"/>
      <c r="L14" s="17"/>
      <c r="M14" s="26"/>
      <c r="N14" s="17"/>
      <c r="O14" s="17"/>
      <c r="P14" s="17"/>
    </row>
    <row r="15" customFormat="false" ht="30" hidden="false" customHeight="true" outlineLevel="0" collapsed="false">
      <c r="A15" s="23"/>
      <c r="B15" s="20" t="n">
        <f aca="false">IFERROR(WEEKNUM(A15,21),"")</f>
        <v>52</v>
      </c>
      <c r="C15" s="20" t="str">
        <f aca="false">IFERROR(TEXT(A15,"TTTT"),"")</f>
        <v>TTTT</v>
      </c>
      <c r="D15" s="27"/>
      <c r="E15" s="27"/>
      <c r="F15" s="27"/>
      <c r="G15" s="23"/>
      <c r="H15" s="27"/>
      <c r="I15" s="23"/>
      <c r="J15" s="23"/>
      <c r="K15" s="23"/>
      <c r="L15" s="23"/>
      <c r="M15" s="27"/>
      <c r="N15" s="23"/>
      <c r="O15" s="23"/>
      <c r="P15" s="23"/>
    </row>
    <row r="16" customFormat="false" ht="30" hidden="false" customHeight="true" outlineLevel="0" collapsed="false">
      <c r="A16" s="17"/>
      <c r="B16" s="14" t="n">
        <f aca="false">IFERROR(WEEKNUM(A16,21),"")</f>
        <v>52</v>
      </c>
      <c r="C16" s="14" t="str">
        <f aca="false">IFERROR(TEXT(A16,"TTTT"),"")</f>
        <v>TTTT</v>
      </c>
      <c r="D16" s="26"/>
      <c r="E16" s="26"/>
      <c r="F16" s="26"/>
      <c r="G16" s="17"/>
      <c r="H16" s="26"/>
      <c r="I16" s="17"/>
      <c r="J16" s="17"/>
      <c r="K16" s="17"/>
      <c r="L16" s="17"/>
      <c r="M16" s="26"/>
      <c r="N16" s="17"/>
      <c r="O16" s="17"/>
      <c r="P16" s="17"/>
    </row>
    <row r="17" customFormat="false" ht="30" hidden="false" customHeight="true" outlineLevel="0" collapsed="false">
      <c r="A17" s="23"/>
      <c r="B17" s="20" t="n">
        <f aca="false">IFERROR(WEEKNUM(A17,21),"")</f>
        <v>52</v>
      </c>
      <c r="C17" s="20" t="str">
        <f aca="false">IFERROR(TEXT(A17,"TTTT"),"")</f>
        <v>TTTT</v>
      </c>
      <c r="D17" s="27"/>
      <c r="E17" s="27"/>
      <c r="F17" s="27"/>
      <c r="G17" s="23"/>
      <c r="H17" s="27"/>
      <c r="I17" s="23"/>
      <c r="J17" s="23"/>
      <c r="K17" s="23"/>
      <c r="L17" s="23"/>
      <c r="M17" s="27"/>
      <c r="N17" s="23"/>
      <c r="O17" s="23"/>
      <c r="P17" s="23"/>
    </row>
    <row r="18" customFormat="false" ht="30" hidden="false" customHeight="true" outlineLevel="0" collapsed="false">
      <c r="A18" s="17"/>
      <c r="B18" s="14" t="n">
        <f aca="false">IFERROR(WEEKNUM(A18,21),"")</f>
        <v>52</v>
      </c>
      <c r="C18" s="14" t="str">
        <f aca="false">IFERROR(TEXT(A18,"TTTT"),"")</f>
        <v>TTTT</v>
      </c>
      <c r="D18" s="26"/>
      <c r="E18" s="26"/>
      <c r="F18" s="26"/>
      <c r="G18" s="17"/>
      <c r="H18" s="26"/>
      <c r="I18" s="17"/>
      <c r="J18" s="17"/>
      <c r="K18" s="17"/>
      <c r="L18" s="17"/>
      <c r="M18" s="26"/>
      <c r="N18" s="17"/>
      <c r="O18" s="17"/>
      <c r="P18" s="17"/>
    </row>
    <row r="19" customFormat="false" ht="30" hidden="false" customHeight="true" outlineLevel="0" collapsed="false">
      <c r="A19" s="23"/>
      <c r="B19" s="20" t="n">
        <f aca="false">IFERROR(WEEKNUM(A19,21),"")</f>
        <v>52</v>
      </c>
      <c r="C19" s="20" t="str">
        <f aca="false">IFERROR(TEXT(A19,"TTTT"),"")</f>
        <v>TTTT</v>
      </c>
      <c r="D19" s="27"/>
      <c r="E19" s="27"/>
      <c r="F19" s="27"/>
      <c r="G19" s="23"/>
      <c r="H19" s="27"/>
      <c r="I19" s="23"/>
      <c r="J19" s="23"/>
      <c r="K19" s="23"/>
      <c r="L19" s="23"/>
      <c r="M19" s="27"/>
      <c r="N19" s="23"/>
      <c r="O19" s="23"/>
      <c r="P19" s="23"/>
    </row>
    <row r="20" customFormat="false" ht="30" hidden="false" customHeight="true" outlineLevel="0" collapsed="false">
      <c r="A20" s="17"/>
      <c r="B20" s="14" t="n">
        <f aca="false">IFERROR(WEEKNUM(A20,21),"")</f>
        <v>52</v>
      </c>
      <c r="C20" s="14" t="str">
        <f aca="false">IFERROR(TEXT(A20,"TTTT"),"")</f>
        <v>TTTT</v>
      </c>
      <c r="D20" s="26"/>
      <c r="E20" s="26"/>
      <c r="F20" s="26"/>
      <c r="G20" s="17"/>
      <c r="H20" s="26"/>
      <c r="I20" s="17"/>
      <c r="J20" s="17"/>
      <c r="K20" s="17"/>
      <c r="L20" s="17"/>
      <c r="M20" s="26"/>
      <c r="N20" s="17"/>
      <c r="O20" s="17"/>
      <c r="P20" s="17"/>
    </row>
    <row r="21" customFormat="false" ht="30" hidden="false" customHeight="true" outlineLevel="0" collapsed="false">
      <c r="A21" s="23"/>
      <c r="B21" s="20" t="n">
        <f aca="false">IFERROR(WEEKNUM(A21,21),"")</f>
        <v>52</v>
      </c>
      <c r="C21" s="20" t="str">
        <f aca="false">IFERROR(TEXT(A21,"TTTT"),"")</f>
        <v>TTTT</v>
      </c>
      <c r="D21" s="27"/>
      <c r="E21" s="27"/>
      <c r="F21" s="27"/>
      <c r="G21" s="23"/>
      <c r="H21" s="27"/>
      <c r="I21" s="23"/>
      <c r="J21" s="23"/>
      <c r="K21" s="23"/>
      <c r="L21" s="23"/>
      <c r="M21" s="27"/>
      <c r="N21" s="23"/>
      <c r="O21" s="23"/>
      <c r="P21" s="23"/>
    </row>
    <row r="22" customFormat="false" ht="30" hidden="false" customHeight="true" outlineLevel="0" collapsed="false">
      <c r="A22" s="17"/>
      <c r="B22" s="14" t="n">
        <f aca="false">IFERROR(WEEKNUM(A22,21),"")</f>
        <v>52</v>
      </c>
      <c r="C22" s="14" t="str">
        <f aca="false">IFERROR(TEXT(A22,"TTTT"),"")</f>
        <v>TTTT</v>
      </c>
      <c r="D22" s="26"/>
      <c r="E22" s="26"/>
      <c r="F22" s="26"/>
      <c r="G22" s="17"/>
      <c r="H22" s="26"/>
      <c r="I22" s="17"/>
      <c r="J22" s="17"/>
      <c r="K22" s="17"/>
      <c r="L22" s="17"/>
      <c r="M22" s="26"/>
      <c r="N22" s="17"/>
      <c r="O22" s="17"/>
      <c r="P22" s="17"/>
    </row>
    <row r="23" customFormat="false" ht="30" hidden="false" customHeight="true" outlineLevel="0" collapsed="false">
      <c r="A23" s="23"/>
      <c r="B23" s="20" t="n">
        <f aca="false">IFERROR(WEEKNUM(A23,21),"")</f>
        <v>52</v>
      </c>
      <c r="C23" s="20" t="str">
        <f aca="false">IFERROR(TEXT(A23,"TTTT"),"")</f>
        <v>TTTT</v>
      </c>
      <c r="D23" s="27"/>
      <c r="E23" s="27"/>
      <c r="F23" s="27"/>
      <c r="G23" s="23"/>
      <c r="H23" s="27"/>
      <c r="I23" s="23"/>
      <c r="J23" s="23"/>
      <c r="K23" s="23"/>
      <c r="L23" s="23"/>
      <c r="M23" s="27"/>
      <c r="N23" s="23"/>
      <c r="O23" s="23"/>
      <c r="P23" s="23"/>
    </row>
    <row r="24" customFormat="false" ht="30" hidden="false" customHeight="true" outlineLevel="0" collapsed="false">
      <c r="A24" s="17"/>
      <c r="B24" s="14" t="n">
        <f aca="false">IFERROR(WEEKNUM(A24,21),"")</f>
        <v>52</v>
      </c>
      <c r="C24" s="14" t="str">
        <f aca="false">IFERROR(TEXT(A24,"TTTT"),"")</f>
        <v>TTTT</v>
      </c>
      <c r="D24" s="26"/>
      <c r="E24" s="26"/>
      <c r="F24" s="26"/>
      <c r="G24" s="17"/>
      <c r="H24" s="26"/>
      <c r="I24" s="17"/>
      <c r="J24" s="17"/>
      <c r="K24" s="17"/>
      <c r="L24" s="17"/>
      <c r="M24" s="26"/>
      <c r="N24" s="17"/>
      <c r="O24" s="17"/>
      <c r="P24" s="17"/>
    </row>
    <row r="25" customFormat="false" ht="30" hidden="false" customHeight="true" outlineLevel="0" collapsed="false">
      <c r="A25" s="23"/>
      <c r="B25" s="20" t="n">
        <f aca="false">IFERROR(WEEKNUM(A25,21),"")</f>
        <v>52</v>
      </c>
      <c r="C25" s="20" t="str">
        <f aca="false">IFERROR(TEXT(A25,"TTTT"),"")</f>
        <v>TTTT</v>
      </c>
      <c r="D25" s="27"/>
      <c r="E25" s="27"/>
      <c r="F25" s="27"/>
      <c r="G25" s="23"/>
      <c r="H25" s="27"/>
      <c r="I25" s="23"/>
      <c r="J25" s="23"/>
      <c r="K25" s="23"/>
      <c r="L25" s="23"/>
      <c r="M25" s="27"/>
      <c r="N25" s="23"/>
      <c r="O25" s="23"/>
      <c r="P25" s="23"/>
    </row>
    <row r="26" customFormat="false" ht="30" hidden="false" customHeight="true" outlineLevel="0" collapsed="false">
      <c r="A26" s="17"/>
      <c r="B26" s="14" t="n">
        <f aca="false">IFERROR(WEEKNUM(A26,21),"")</f>
        <v>52</v>
      </c>
      <c r="C26" s="14" t="str">
        <f aca="false">IFERROR(TEXT(A26,"TTTT"),"")</f>
        <v>TTTT</v>
      </c>
      <c r="D26" s="26"/>
      <c r="E26" s="26"/>
      <c r="F26" s="26"/>
      <c r="G26" s="17"/>
      <c r="H26" s="26"/>
      <c r="I26" s="17"/>
      <c r="J26" s="17"/>
      <c r="K26" s="17"/>
      <c r="L26" s="17"/>
      <c r="M26" s="26"/>
      <c r="N26" s="17"/>
      <c r="O26" s="17"/>
      <c r="P26" s="17"/>
    </row>
    <row r="27" customFormat="false" ht="30" hidden="false" customHeight="true" outlineLevel="0" collapsed="false">
      <c r="A27" s="23"/>
      <c r="B27" s="20" t="n">
        <f aca="false">IFERROR(WEEKNUM(A27,21),"")</f>
        <v>52</v>
      </c>
      <c r="C27" s="20" t="str">
        <f aca="false">IFERROR(TEXT(A27,"TTTT"),"")</f>
        <v>TTTT</v>
      </c>
      <c r="D27" s="27"/>
      <c r="E27" s="27"/>
      <c r="F27" s="27"/>
      <c r="G27" s="23"/>
      <c r="H27" s="27"/>
      <c r="I27" s="23"/>
      <c r="J27" s="23"/>
      <c r="K27" s="23"/>
      <c r="L27" s="23"/>
      <c r="M27" s="27"/>
      <c r="N27" s="23"/>
      <c r="O27" s="23"/>
      <c r="P27" s="23"/>
    </row>
    <row r="28" customFormat="false" ht="30" hidden="false" customHeight="true" outlineLevel="0" collapsed="false">
      <c r="A28" s="17"/>
      <c r="B28" s="14" t="n">
        <f aca="false">IFERROR(WEEKNUM(A28,21),"")</f>
        <v>52</v>
      </c>
      <c r="C28" s="14" t="str">
        <f aca="false">IFERROR(TEXT(A28,"TTTT"),"")</f>
        <v>TTTT</v>
      </c>
      <c r="D28" s="26"/>
      <c r="E28" s="26"/>
      <c r="F28" s="26"/>
      <c r="G28" s="17"/>
      <c r="H28" s="26"/>
      <c r="I28" s="17"/>
      <c r="J28" s="17"/>
      <c r="K28" s="17"/>
      <c r="L28" s="17"/>
      <c r="M28" s="26"/>
      <c r="N28" s="17"/>
      <c r="O28" s="17"/>
      <c r="P28" s="17"/>
    </row>
    <row r="29" customFormat="false" ht="30" hidden="false" customHeight="true" outlineLevel="0" collapsed="false">
      <c r="A29" s="23"/>
      <c r="B29" s="20" t="n">
        <f aca="false">IFERROR(WEEKNUM(A29,21),"")</f>
        <v>52</v>
      </c>
      <c r="C29" s="20" t="str">
        <f aca="false">IFERROR(TEXT(A29,"TTTT"),"")</f>
        <v>TTTT</v>
      </c>
      <c r="D29" s="27"/>
      <c r="E29" s="27"/>
      <c r="F29" s="27"/>
      <c r="G29" s="23"/>
      <c r="H29" s="27"/>
      <c r="I29" s="23"/>
      <c r="J29" s="23"/>
      <c r="K29" s="23"/>
      <c r="L29" s="23"/>
      <c r="M29" s="27"/>
      <c r="N29" s="23"/>
      <c r="O29" s="23"/>
      <c r="P29" s="23"/>
    </row>
    <row r="30" customFormat="false" ht="30" hidden="false" customHeight="true" outlineLevel="0" collapsed="false">
      <c r="A30" s="17"/>
      <c r="B30" s="14" t="n">
        <f aca="false">IFERROR(WEEKNUM(A30,21),"")</f>
        <v>52</v>
      </c>
      <c r="C30" s="14" t="str">
        <f aca="false">IFERROR(TEXT(A30,"TTTT"),"")</f>
        <v>TTTT</v>
      </c>
      <c r="D30" s="26"/>
      <c r="E30" s="26"/>
      <c r="F30" s="26"/>
      <c r="G30" s="17"/>
      <c r="H30" s="26"/>
      <c r="I30" s="17"/>
      <c r="J30" s="17"/>
      <c r="K30" s="17"/>
      <c r="L30" s="17"/>
      <c r="M30" s="26"/>
      <c r="N30" s="17"/>
      <c r="O30" s="17"/>
      <c r="P30" s="17"/>
    </row>
    <row r="31" customFormat="false" ht="30" hidden="false" customHeight="true" outlineLevel="0" collapsed="false">
      <c r="A31" s="23"/>
      <c r="B31" s="20" t="n">
        <f aca="false">IFERROR(WEEKNUM(A31,21),"")</f>
        <v>52</v>
      </c>
      <c r="C31" s="20" t="str">
        <f aca="false">IFERROR(TEXT(A31,"TTTT"),"")</f>
        <v>TTTT</v>
      </c>
      <c r="D31" s="27"/>
      <c r="E31" s="27"/>
      <c r="F31" s="27"/>
      <c r="G31" s="23"/>
      <c r="H31" s="27"/>
      <c r="I31" s="23"/>
      <c r="J31" s="23"/>
      <c r="K31" s="23"/>
      <c r="L31" s="23"/>
      <c r="M31" s="27"/>
      <c r="N31" s="23"/>
      <c r="O31" s="23"/>
      <c r="P31" s="23"/>
    </row>
    <row r="32" customFormat="false" ht="30" hidden="false" customHeight="true" outlineLevel="0" collapsed="false">
      <c r="A32" s="17"/>
      <c r="B32" s="14" t="n">
        <f aca="false">IFERROR(WEEKNUM(A32,21),"")</f>
        <v>52</v>
      </c>
      <c r="C32" s="14" t="str">
        <f aca="false">IFERROR(TEXT(A32,"TTTT"),"")</f>
        <v>TTTT</v>
      </c>
      <c r="D32" s="26"/>
      <c r="E32" s="26"/>
      <c r="F32" s="26"/>
      <c r="G32" s="17"/>
      <c r="H32" s="26"/>
      <c r="I32" s="17"/>
      <c r="J32" s="17"/>
      <c r="K32" s="17"/>
      <c r="L32" s="17"/>
      <c r="M32" s="26"/>
      <c r="N32" s="17"/>
      <c r="O32" s="17"/>
      <c r="P32" s="17"/>
    </row>
    <row r="33" customFormat="false" ht="30" hidden="false" customHeight="true" outlineLevel="0" collapsed="false">
      <c r="A33" s="23"/>
      <c r="B33" s="20" t="n">
        <f aca="false">IFERROR(WEEKNUM(A33,21),"")</f>
        <v>52</v>
      </c>
      <c r="C33" s="20" t="str">
        <f aca="false">IFERROR(TEXT(A33,"TTTT"),"")</f>
        <v>TTTT</v>
      </c>
      <c r="D33" s="27"/>
      <c r="E33" s="27"/>
      <c r="F33" s="27"/>
      <c r="G33" s="23"/>
      <c r="H33" s="27"/>
      <c r="I33" s="23"/>
      <c r="J33" s="23"/>
      <c r="K33" s="23"/>
      <c r="L33" s="23"/>
      <c r="M33" s="27"/>
      <c r="N33" s="23"/>
      <c r="O33" s="23"/>
      <c r="P33" s="23"/>
    </row>
    <row r="34" customFormat="false" ht="30" hidden="false" customHeight="true" outlineLevel="0" collapsed="false">
      <c r="A34" s="17"/>
      <c r="B34" s="14" t="n">
        <f aca="false">IFERROR(WEEKNUM(A34,21),"")</f>
        <v>52</v>
      </c>
      <c r="C34" s="14" t="str">
        <f aca="false">IFERROR(TEXT(A34,"TTTT"),"")</f>
        <v>TTTT</v>
      </c>
      <c r="D34" s="26"/>
      <c r="E34" s="26"/>
      <c r="F34" s="26"/>
      <c r="G34" s="17"/>
      <c r="H34" s="26"/>
      <c r="I34" s="17"/>
      <c r="J34" s="17"/>
      <c r="K34" s="17"/>
      <c r="L34" s="17"/>
      <c r="M34" s="26"/>
      <c r="N34" s="17"/>
      <c r="O34" s="17"/>
      <c r="P34" s="17"/>
    </row>
    <row r="35" customFormat="false" ht="30" hidden="false" customHeight="true" outlineLevel="0" collapsed="false">
      <c r="A35" s="23"/>
      <c r="B35" s="20" t="n">
        <f aca="false">IFERROR(WEEKNUM(A35,21),"")</f>
        <v>52</v>
      </c>
      <c r="C35" s="20" t="str">
        <f aca="false">IFERROR(TEXT(A35,"TTTT"),"")</f>
        <v>TTTT</v>
      </c>
      <c r="D35" s="27"/>
      <c r="E35" s="27"/>
      <c r="F35" s="27"/>
      <c r="G35" s="23"/>
      <c r="H35" s="27"/>
      <c r="I35" s="23"/>
      <c r="J35" s="23"/>
      <c r="K35" s="23"/>
      <c r="L35" s="23"/>
      <c r="M35" s="27"/>
      <c r="N35" s="23"/>
      <c r="O35" s="23"/>
      <c r="P35" s="23"/>
    </row>
    <row r="36" customFormat="false" ht="30" hidden="false" customHeight="true" outlineLevel="0" collapsed="false">
      <c r="A36" s="17"/>
      <c r="B36" s="14" t="n">
        <f aca="false">IFERROR(WEEKNUM(A36,21),"")</f>
        <v>52</v>
      </c>
      <c r="C36" s="14" t="str">
        <f aca="false">IFERROR(TEXT(A36,"TTTT"),"")</f>
        <v>TTTT</v>
      </c>
      <c r="D36" s="26"/>
      <c r="E36" s="26"/>
      <c r="F36" s="26"/>
      <c r="G36" s="17"/>
      <c r="H36" s="26"/>
      <c r="I36" s="17"/>
      <c r="J36" s="17"/>
      <c r="K36" s="17"/>
      <c r="L36" s="17"/>
      <c r="M36" s="26"/>
      <c r="N36" s="17"/>
      <c r="O36" s="17"/>
      <c r="P36" s="17"/>
    </row>
    <row r="37" customFormat="false" ht="30" hidden="false" customHeight="true" outlineLevel="0" collapsed="false">
      <c r="A37" s="23"/>
      <c r="B37" s="20" t="n">
        <f aca="false">IFERROR(WEEKNUM(A37,21),"")</f>
        <v>52</v>
      </c>
      <c r="C37" s="20" t="str">
        <f aca="false">IFERROR(TEXT(A37,"TTTT"),"")</f>
        <v>TTTT</v>
      </c>
      <c r="D37" s="27"/>
      <c r="E37" s="27"/>
      <c r="F37" s="27"/>
      <c r="G37" s="23"/>
      <c r="H37" s="27"/>
      <c r="I37" s="23"/>
      <c r="J37" s="23"/>
      <c r="K37" s="23"/>
      <c r="L37" s="23"/>
      <c r="M37" s="27"/>
      <c r="N37" s="23"/>
      <c r="O37" s="23"/>
      <c r="P37" s="23"/>
    </row>
    <row r="38" customFormat="false" ht="30" hidden="false" customHeight="true" outlineLevel="0" collapsed="false">
      <c r="A38" s="17"/>
      <c r="B38" s="14" t="n">
        <f aca="false">IFERROR(WEEKNUM(A38,21),"")</f>
        <v>52</v>
      </c>
      <c r="C38" s="14" t="str">
        <f aca="false">IFERROR(TEXT(A38,"TTTT"),"")</f>
        <v>TTTT</v>
      </c>
      <c r="D38" s="26"/>
      <c r="E38" s="26"/>
      <c r="F38" s="26"/>
      <c r="G38" s="17"/>
      <c r="H38" s="26"/>
      <c r="I38" s="17"/>
      <c r="J38" s="17"/>
      <c r="K38" s="17"/>
      <c r="L38" s="17"/>
      <c r="M38" s="26"/>
      <c r="N38" s="17"/>
      <c r="O38" s="17"/>
      <c r="P38" s="17"/>
    </row>
  </sheetData>
  <mergeCells count="2">
    <mergeCell ref="A1:P1"/>
    <mergeCell ref="A2:P2"/>
  </mergeCells>
  <dataValidations count="3">
    <dataValidation allowBlank="true" errorStyle="stop" operator="between" showDropDown="false" showErrorMessage="false" showInputMessage="false" sqref="D5:D9 D14:D38" type="list">
      <formula1>"sonnig,bewölkt,Regen,Schnee,Frost,Wind,Nebel,wechselhaft"</formula1>
      <formula2>0</formula2>
    </dataValidation>
    <dataValidation allowBlank="true" errorStyle="stop" operator="between" showDropDown="false" showErrorMessage="false" showInputMessage="false" sqref="M5:M9 M14:M38" type="list">
      <formula1>"normal,behindert,unterbrochen,kritisch"</formula1>
      <formula2>0</formula2>
    </dataValidation>
    <dataValidation allowBlank="true" errorStyle="stop" operator="between" showDropDown="false" showErrorMessage="false" showInputMessage="false" sqref="C5:C9" type="list">
      <formula1>"Montag,Dienstag,Mittwoch,Donnerstag,Freitag,Samstag,Sonntag"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true"/>
  </sheetPr>
  <dimension ref="A1:F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5" min="2" style="1" width="18"/>
    <col collapsed="false" customWidth="true" hidden="false" outlineLevel="0" max="6" min="6" style="1" width="28"/>
  </cols>
  <sheetData>
    <row r="1" customFormat="false" ht="37.5" hidden="false" customHeight="true" outlineLevel="0" collapsed="false">
      <c r="A1" s="2" t="s">
        <v>99</v>
      </c>
      <c r="B1" s="2"/>
      <c r="C1" s="2"/>
      <c r="D1" s="2"/>
      <c r="E1" s="2"/>
      <c r="F1" s="2"/>
    </row>
    <row r="2" customFormat="false" ht="18" hidden="false" customHeight="true" outlineLevel="0" collapsed="false">
      <c r="A2" s="11" t="str">
        <f aca="false">Stammdaten!B5 &amp; "  |  Projektnr.: " &amp; Stammdaten!B6</f>
        <v>Neubau Lagerhalle Nord  |  Projektnr.: 2026-BAU-042</v>
      </c>
      <c r="B2" s="11"/>
      <c r="C2" s="11"/>
      <c r="D2" s="11"/>
      <c r="E2" s="11"/>
      <c r="F2" s="11"/>
    </row>
    <row r="3" customFormat="false" ht="9.75" hidden="false" customHeight="true" outlineLevel="0" collapsed="false"/>
    <row r="4" customFormat="false" ht="19.5" hidden="false" customHeight="true" outlineLevel="0" collapsed="false">
      <c r="A4" s="3" t="s">
        <v>100</v>
      </c>
      <c r="B4" s="3"/>
      <c r="C4" s="3"/>
      <c r="D4" s="3"/>
      <c r="E4" s="3"/>
      <c r="F4" s="3"/>
    </row>
    <row r="5" customFormat="false" ht="19.5" hidden="false" customHeight="true" outlineLevel="0" collapsed="false">
      <c r="A5" s="28" t="s">
        <v>63</v>
      </c>
      <c r="B5" s="28" t="s">
        <v>101</v>
      </c>
      <c r="C5" s="28" t="s">
        <v>102</v>
      </c>
      <c r="D5" s="28" t="s">
        <v>103</v>
      </c>
    </row>
    <row r="6" customFormat="false" ht="19.5" hidden="false" customHeight="true" outlineLevel="0" collapsed="false">
      <c r="A6" s="29" t="s">
        <v>79</v>
      </c>
      <c r="B6" s="30" t="n">
        <f aca="false">COUNTIF(Bautagebuch!M5:M500,"normal")</f>
        <v>3</v>
      </c>
      <c r="C6" s="31" t="n">
        <f aca="false">IFERROR(B6/SUM(B6:B9),0)</f>
        <v>0.6</v>
      </c>
      <c r="D6" s="32" t="s">
        <v>104</v>
      </c>
    </row>
    <row r="7" customFormat="false" ht="19.5" hidden="false" customHeight="true" outlineLevel="0" collapsed="false">
      <c r="A7" s="33" t="s">
        <v>74</v>
      </c>
      <c r="B7" s="30" t="n">
        <f aca="false">COUNTIF(Bautagebuch!M5:M500,"behindert")</f>
        <v>1</v>
      </c>
      <c r="C7" s="31" t="n">
        <f aca="false">IFERROR(B7/SUM(B6:B9),0)</f>
        <v>0.2</v>
      </c>
      <c r="D7" s="32" t="s">
        <v>105</v>
      </c>
    </row>
    <row r="8" customFormat="false" ht="19.5" hidden="false" customHeight="true" outlineLevel="0" collapsed="false">
      <c r="A8" s="34" t="s">
        <v>91</v>
      </c>
      <c r="B8" s="30" t="n">
        <f aca="false">COUNTIF(Bautagebuch!M5:M500,"unterbrochen")</f>
        <v>1</v>
      </c>
      <c r="C8" s="31" t="n">
        <f aca="false">IFERROR(B8/SUM(B6:B9),0)</f>
        <v>0.2</v>
      </c>
      <c r="D8" s="32" t="s">
        <v>106</v>
      </c>
    </row>
    <row r="9" customFormat="false" ht="19.5" hidden="false" customHeight="true" outlineLevel="0" collapsed="false">
      <c r="A9" s="35" t="s">
        <v>107</v>
      </c>
      <c r="B9" s="30" t="n">
        <f aca="false">COUNTIF(Bautagebuch!M5:M500,"kritisch")</f>
        <v>0</v>
      </c>
      <c r="C9" s="31" t="n">
        <f aca="false">IFERROR(B9/SUM(B6:B9),0)</f>
        <v>0</v>
      </c>
      <c r="D9" s="32" t="s">
        <v>108</v>
      </c>
    </row>
    <row r="10" customFormat="false" ht="19.5" hidden="false" customHeight="true" outlineLevel="0" collapsed="false">
      <c r="A10" s="36" t="s">
        <v>109</v>
      </c>
      <c r="B10" s="37" t="n">
        <f aca="false">SUM(B6:B9)</f>
        <v>5</v>
      </c>
      <c r="C10" s="38"/>
      <c r="D10" s="38"/>
    </row>
    <row r="11" customFormat="false" ht="9.75" hidden="false" customHeight="true" outlineLevel="0" collapsed="false"/>
    <row r="12" customFormat="false" ht="19.5" hidden="false" customHeight="true" outlineLevel="0" collapsed="false">
      <c r="A12" s="3" t="s">
        <v>110</v>
      </c>
      <c r="B12" s="3"/>
      <c r="C12" s="3"/>
      <c r="D12" s="3"/>
      <c r="E12" s="3"/>
      <c r="F12" s="3"/>
    </row>
    <row r="13" customFormat="false" ht="19.5" hidden="false" customHeight="true" outlineLevel="0" collapsed="false">
      <c r="A13" s="28" t="s">
        <v>111</v>
      </c>
      <c r="B13" s="28" t="s">
        <v>112</v>
      </c>
      <c r="C13" s="28"/>
    </row>
    <row r="14" customFormat="false" ht="19.5" hidden="false" customHeight="true" outlineLevel="0" collapsed="false">
      <c r="A14" s="39" t="s">
        <v>113</v>
      </c>
      <c r="B14" s="40" t="n">
        <f aca="false">SUM(Bautagebuch!F5:F500)</f>
        <v>34</v>
      </c>
    </row>
    <row r="15" customFormat="false" ht="19.5" hidden="false" customHeight="true" outlineLevel="0" collapsed="false">
      <c r="A15" s="39" t="s">
        <v>114</v>
      </c>
      <c r="B15" s="40" t="n">
        <f aca="false">IFERROR(AVERAGE(IF(Bautagebuch!F5:F500&gt;0,Bautagebuch!F5:F500)),0)</f>
        <v>0</v>
      </c>
      <c r="C15" s="41" t="s">
        <v>115</v>
      </c>
    </row>
    <row r="16" customFormat="false" ht="19.5" hidden="false" customHeight="true" outlineLevel="0" collapsed="false">
      <c r="A16" s="39" t="s">
        <v>116</v>
      </c>
      <c r="B16" s="40" t="n">
        <f aca="false">MAX(Bautagebuch!F5:F500)</f>
        <v>9</v>
      </c>
    </row>
    <row r="17" customFormat="false" ht="19.5" hidden="false" customHeight="true" outlineLevel="0" collapsed="false">
      <c r="A17" s="39" t="s">
        <v>117</v>
      </c>
      <c r="B17" s="40" t="n">
        <f aca="false">COUNTA(Bautagebuch!A5:A500)</f>
        <v>5</v>
      </c>
    </row>
    <row r="18" customFormat="false" ht="9.75" hidden="false" customHeight="true" outlineLevel="0" collapsed="false"/>
    <row r="19" customFormat="false" ht="19.5" hidden="false" customHeight="true" outlineLevel="0" collapsed="false">
      <c r="A19" s="3" t="s">
        <v>118</v>
      </c>
      <c r="B19" s="3"/>
      <c r="C19" s="3"/>
      <c r="D19" s="3"/>
      <c r="E19" s="3"/>
      <c r="F19" s="3"/>
    </row>
    <row r="20" customFormat="false" ht="19.5" hidden="false" customHeight="true" outlineLevel="0" collapsed="false">
      <c r="A20" s="28" t="s">
        <v>111</v>
      </c>
      <c r="B20" s="28" t="s">
        <v>112</v>
      </c>
    </row>
    <row r="21" customFormat="false" ht="19.5" hidden="false" customHeight="true" outlineLevel="0" collapsed="false">
      <c r="A21" s="39" t="s">
        <v>119</v>
      </c>
      <c r="B21" s="40" t="n">
        <f aca="false">SUMPRODUCT((Bautagebuch!M5:M500="behindert")+(Bautagebuch!M5:M500="unterbrochen")+(Bautagebuch!M5:M500="kritisch")&gt;0)</f>
        <v>2</v>
      </c>
    </row>
    <row r="22" customFormat="false" ht="19.5" hidden="false" customHeight="true" outlineLevel="0" collapsed="false">
      <c r="A22" s="39" t="s">
        <v>120</v>
      </c>
      <c r="B22" s="40" t="n">
        <f aca="false">COUNTIF(Bautagebuch!M5:M500,"unterbrochen")</f>
        <v>1</v>
      </c>
    </row>
    <row r="23" customFormat="false" ht="19.5" hidden="false" customHeight="true" outlineLevel="0" collapsed="false">
      <c r="A23" s="39" t="s">
        <v>121</v>
      </c>
      <c r="B23" s="40" t="n">
        <f aca="false">COUNTIF(Bautagebuch!M5:M500,"kritisch")</f>
        <v>0</v>
      </c>
    </row>
    <row r="24" customFormat="false" ht="19.5" hidden="false" customHeight="true" outlineLevel="0" collapsed="false">
      <c r="A24" s="39" t="s">
        <v>122</v>
      </c>
      <c r="B24" s="40" t="n">
        <f aca="false">COUNTA(Bautagebuch!L5:L500)</f>
        <v>3</v>
      </c>
    </row>
    <row r="25" customFormat="false" ht="9.75" hidden="false" customHeight="true" outlineLevel="0" collapsed="false"/>
    <row r="26" customFormat="false" ht="19.5" hidden="false" customHeight="true" outlineLevel="0" collapsed="false">
      <c r="A26" s="3" t="s">
        <v>123</v>
      </c>
      <c r="B26" s="3"/>
      <c r="C26" s="3"/>
      <c r="D26" s="3"/>
      <c r="E26" s="3"/>
      <c r="F26" s="3"/>
    </row>
    <row r="27" customFormat="false" ht="19.5" hidden="false" customHeight="true" outlineLevel="0" collapsed="false">
      <c r="A27" s="28" t="s">
        <v>124</v>
      </c>
      <c r="B27" s="28" t="s">
        <v>101</v>
      </c>
      <c r="C27" s="28" t="s">
        <v>102</v>
      </c>
    </row>
    <row r="28" customFormat="false" ht="18" hidden="false" customHeight="true" outlineLevel="0" collapsed="false">
      <c r="A28" s="42" t="s">
        <v>125</v>
      </c>
      <c r="B28" s="43" t="n">
        <f aca="false">COUNTIF(Bautagebuch!D5:D500,"sonnig")</f>
        <v>0</v>
      </c>
      <c r="C28" s="44" t="n">
        <f aca="false">IFERROR(B28/COUNTA(Bautagebuch!D5:D500),0)</f>
        <v>0</v>
      </c>
    </row>
    <row r="29" customFormat="false" ht="18" hidden="false" customHeight="true" outlineLevel="0" collapsed="false">
      <c r="A29" s="45" t="s">
        <v>126</v>
      </c>
      <c r="B29" s="46" t="n">
        <f aca="false">COUNTIF(Bautagebuch!D5:D500,"bewölkt")</f>
        <v>0</v>
      </c>
      <c r="C29" s="31" t="n">
        <f aca="false">IFERROR(B29/COUNTA(Bautagebuch!D5:D500),0)</f>
        <v>0</v>
      </c>
    </row>
    <row r="30" customFormat="false" ht="18" hidden="false" customHeight="true" outlineLevel="0" collapsed="false">
      <c r="A30" s="42" t="s">
        <v>127</v>
      </c>
      <c r="B30" s="43" t="n">
        <f aca="false">COUNTIF(Bautagebuch!D5:D500,"Regen")</f>
        <v>0</v>
      </c>
      <c r="C30" s="44" t="n">
        <f aca="false">IFERROR(B30/COUNTA(Bautagebuch!D5:D500),0)</f>
        <v>0</v>
      </c>
    </row>
    <row r="31" customFormat="false" ht="18" hidden="false" customHeight="true" outlineLevel="0" collapsed="false">
      <c r="A31" s="45" t="s">
        <v>128</v>
      </c>
      <c r="B31" s="46" t="n">
        <f aca="false">COUNTIF(Bautagebuch!D5:D500,"Schnee")</f>
        <v>0</v>
      </c>
      <c r="C31" s="31" t="n">
        <f aca="false">IFERROR(B31/COUNTA(Bautagebuch!D5:D500),0)</f>
        <v>0</v>
      </c>
    </row>
    <row r="32" customFormat="false" ht="18" hidden="false" customHeight="true" outlineLevel="0" collapsed="false">
      <c r="A32" s="42" t="s">
        <v>129</v>
      </c>
      <c r="B32" s="43" t="n">
        <f aca="false">COUNTIF(Bautagebuch!D5:D500,"Frost")</f>
        <v>0</v>
      </c>
      <c r="C32" s="44" t="n">
        <f aca="false">IFERROR(B32/COUNTA(Bautagebuch!D5:D500),0)</f>
        <v>0</v>
      </c>
    </row>
    <row r="33" customFormat="false" ht="18" hidden="false" customHeight="true" outlineLevel="0" collapsed="false">
      <c r="A33" s="45" t="s">
        <v>130</v>
      </c>
      <c r="B33" s="46" t="n">
        <f aca="false">COUNTIF(Bautagebuch!D5:D500,"Wind")</f>
        <v>0</v>
      </c>
      <c r="C33" s="31" t="n">
        <f aca="false">IFERROR(B33/COUNTA(Bautagebuch!D5:D500),0)</f>
        <v>0</v>
      </c>
    </row>
    <row r="34" customFormat="false" ht="18" hidden="false" customHeight="true" outlineLevel="0" collapsed="false">
      <c r="A34" s="42" t="s">
        <v>131</v>
      </c>
      <c r="B34" s="43" t="n">
        <f aca="false">COUNTIF(Bautagebuch!D5:D500,"Nebel")</f>
        <v>0</v>
      </c>
      <c r="C34" s="44" t="n">
        <f aca="false">IFERROR(B34/COUNTA(Bautagebuch!D5:D500),0)</f>
        <v>0</v>
      </c>
    </row>
    <row r="35" customFormat="false" ht="18" hidden="false" customHeight="true" outlineLevel="0" collapsed="false">
      <c r="A35" s="45" t="s">
        <v>132</v>
      </c>
      <c r="B35" s="46" t="n">
        <f aca="false">COUNTIF(Bautagebuch!D5:D500,"wechselhaft")</f>
        <v>0</v>
      </c>
      <c r="C35" s="31" t="n">
        <f aca="false">IFERROR(B35/COUNTA(Bautagebuch!D5:D500),0)</f>
        <v>0</v>
      </c>
    </row>
  </sheetData>
  <mergeCells count="6">
    <mergeCell ref="A1:F1"/>
    <mergeCell ref="A2:F2"/>
    <mergeCell ref="A4:F4"/>
    <mergeCell ref="A12:F12"/>
    <mergeCell ref="A19:F19"/>
    <mergeCell ref="A26:F26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95959"/>
    <pageSetUpPr fitToPage="true"/>
  </sheetPr>
  <dimension ref="A1:C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0"/>
    <col collapsed="false" customWidth="true" hidden="false" outlineLevel="0" max="3" min="3" style="1" width="60"/>
  </cols>
  <sheetData>
    <row r="1" customFormat="false" ht="37.5" hidden="false" customHeight="true" outlineLevel="0" collapsed="false">
      <c r="A1" s="2" t="s">
        <v>133</v>
      </c>
      <c r="B1" s="2"/>
      <c r="C1" s="2"/>
    </row>
    <row r="2" customFormat="false" ht="19.5" hidden="false" customHeight="true" outlineLevel="0" collapsed="false">
      <c r="B2" s="3" t="s">
        <v>134</v>
      </c>
      <c r="C2" s="3"/>
    </row>
    <row r="3" customFormat="false" ht="27.75" hidden="false" customHeight="true" outlineLevel="0" collapsed="false">
      <c r="B3" s="4" t="s">
        <v>135</v>
      </c>
      <c r="C3" s="32" t="s">
        <v>136</v>
      </c>
    </row>
    <row r="4" customFormat="false" ht="27.75" hidden="false" customHeight="true" outlineLevel="0" collapsed="false">
      <c r="B4" s="4" t="s">
        <v>137</v>
      </c>
      <c r="C4" s="32" t="s">
        <v>138</v>
      </c>
    </row>
    <row r="5" customFormat="false" ht="7.5" hidden="false" customHeight="true" outlineLevel="0" collapsed="false"/>
    <row r="6" customFormat="false" ht="19.5" hidden="false" customHeight="true" outlineLevel="0" collapsed="false">
      <c r="B6" s="3" t="s">
        <v>51</v>
      </c>
      <c r="C6" s="3"/>
    </row>
    <row r="7" customFormat="false" ht="27.75" hidden="false" customHeight="true" outlineLevel="0" collapsed="false">
      <c r="B7" s="4" t="s">
        <v>52</v>
      </c>
      <c r="C7" s="32" t="s">
        <v>139</v>
      </c>
    </row>
    <row r="8" customFormat="false" ht="27.75" hidden="false" customHeight="true" outlineLevel="0" collapsed="false">
      <c r="B8" s="4" t="s">
        <v>140</v>
      </c>
      <c r="C8" s="32" t="s">
        <v>141</v>
      </c>
    </row>
    <row r="9" customFormat="false" ht="27.75" hidden="false" customHeight="true" outlineLevel="0" collapsed="false">
      <c r="B9" s="4" t="s">
        <v>142</v>
      </c>
      <c r="C9" s="32" t="s">
        <v>143</v>
      </c>
    </row>
    <row r="10" customFormat="false" ht="27.75" hidden="false" customHeight="true" outlineLevel="0" collapsed="false">
      <c r="B10" s="4" t="s">
        <v>144</v>
      </c>
      <c r="C10" s="32" t="s">
        <v>145</v>
      </c>
    </row>
    <row r="11" customFormat="false" ht="27.75" hidden="false" customHeight="true" outlineLevel="0" collapsed="false">
      <c r="B11" s="4" t="s">
        <v>146</v>
      </c>
      <c r="C11" s="32" t="s">
        <v>147</v>
      </c>
    </row>
    <row r="12" customFormat="false" ht="7.5" hidden="false" customHeight="true" outlineLevel="0" collapsed="false"/>
    <row r="13" customFormat="false" ht="19.5" hidden="false" customHeight="true" outlineLevel="0" collapsed="false">
      <c r="B13" s="3" t="s">
        <v>148</v>
      </c>
      <c r="C13" s="3"/>
    </row>
    <row r="14" customFormat="false" ht="27.75" hidden="false" customHeight="true" outlineLevel="0" collapsed="false">
      <c r="B14" s="4" t="s">
        <v>149</v>
      </c>
      <c r="C14" s="32" t="s">
        <v>150</v>
      </c>
    </row>
    <row r="15" customFormat="false" ht="27.75" hidden="false" customHeight="true" outlineLevel="0" collapsed="false">
      <c r="B15" s="4" t="s">
        <v>151</v>
      </c>
      <c r="C15" s="32" t="s">
        <v>152</v>
      </c>
    </row>
    <row r="16" customFormat="false" ht="7.5" hidden="false" customHeight="true" outlineLevel="0" collapsed="false"/>
    <row r="17" customFormat="false" ht="19.5" hidden="false" customHeight="true" outlineLevel="0" collapsed="false">
      <c r="B17" s="3" t="s">
        <v>153</v>
      </c>
      <c r="C17" s="3"/>
    </row>
    <row r="18" customFormat="false" ht="27.75" hidden="false" customHeight="true" outlineLevel="0" collapsed="false">
      <c r="B18" s="4" t="s">
        <v>154</v>
      </c>
      <c r="C18" s="32" t="s">
        <v>155</v>
      </c>
    </row>
    <row r="19" customFormat="false" ht="27.75" hidden="false" customHeight="true" outlineLevel="0" collapsed="false">
      <c r="B19" s="4" t="s">
        <v>156</v>
      </c>
      <c r="C19" s="32" t="s">
        <v>157</v>
      </c>
    </row>
    <row r="20" customFormat="false" ht="27.75" hidden="false" customHeight="true" outlineLevel="0" collapsed="false">
      <c r="B20" s="4" t="s">
        <v>158</v>
      </c>
      <c r="C20" s="32" t="s">
        <v>159</v>
      </c>
    </row>
  </sheetData>
  <mergeCells count="5">
    <mergeCell ref="A1:C1"/>
    <mergeCell ref="B2:C2"/>
    <mergeCell ref="B6:C6"/>
    <mergeCell ref="B13:C13"/>
    <mergeCell ref="B17:C17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2026-04-13T08:36:46Z</dcterms:created>
  <dc:creator>openpyxl</dc:creator>
  <dc:description/>
  <dc:language>en-US</dc:language>
  <cp:lastModifiedBy/>
  <dcterms:modified xsi:type="dcterms:W3CDTF">2026-04-13T08:37:03Z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