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sheet6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Übersicht" sheetId="1" state="visible" r:id="rId2"/>
    <sheet name="Einnahmen &amp; Ausgaben" sheetId="2" state="visible" r:id="rId3"/>
    <sheet name="Jahresplanung" sheetId="3" state="visible" r:id="rId4"/>
    <sheet name="50-30-20 Analyse" sheetId="4" state="visible" r:id="rId5"/>
    <sheet name="Projektbudget" sheetId="5" state="visible" r:id="rId6"/>
    <sheet name="Tipps &amp; Methoden" sheetId="6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<sst xmlns="http://schemas.openxmlformats.org/spreadsheetml/2006/main" count="245" uniqueCount="226">
  <si>
    <t xml:space="preserve">BUDGETPLAN VORLAGE – MONATLICHE ÜBERSICHT</t>
  </si>
  <si>
    <t xml:space="preserve">Behalten Sie Ihre Finanzen im Griff – Einnahmen, Ausgaben &amp; Saldo auf einen Blick</t>
  </si>
  <si>
    <t xml:space="preserve">Monat</t>
  </si>
  <si>
    <t xml:space="preserve">Jahr</t>
  </si>
  <si>
    <t xml:space="preserve">Januar</t>
  </si>
  <si>
    <t xml:space="preserve">← Eingabe (blau = anpassbar)</t>
  </si>
  <si>
    <t xml:space="preserve">Monatssaldo</t>
  </si>
  <si>
    <t xml:space="preserve">Sparquote</t>
  </si>
  <si>
    <t xml:space="preserve">50-30-20 BUDGET-RECHNER</t>
  </si>
  <si>
    <t xml:space="preserve">Nettoeinkommen (Eingabe):</t>
  </si>
  <si>
    <t xml:space="preserve">← Ihr monatliches Nettoeinkommen eingeben</t>
  </si>
  <si>
    <t xml:space="preserve">50% – Fixkosten (Grundbedürfnisse)</t>
  </si>
  <si>
    <t xml:space="preserve">30% – Freizeit (persönliche Wünsche)</t>
  </si>
  <si>
    <t xml:space="preserve">20% – Sparen &amp; Vermögensaufbau</t>
  </si>
  <si>
    <t xml:space="preserve">Tipp: Richten Sie Daueraufträge ein, um Geld automatisch auf Konten zu verteilen.</t>
  </si>
  <si>
    <t xml:space="preserve">SOLL-IST-VERGLEICH</t>
  </si>
  <si>
    <t xml:space="preserve">Geplant (Soll)</t>
  </si>
  <si>
    <t xml:space="preserve">Tatsächlich (Ist)</t>
  </si>
  <si>
    <t xml:space="preserve">Abweichung (€)</t>
  </si>
  <si>
    <t xml:space="preserve">Abweichung (%)</t>
  </si>
  <si>
    <t xml:space="preserve">Einnahmen gesamt</t>
  </si>
  <si>
    <t xml:space="preserve">Fixkosten gesamt</t>
  </si>
  <si>
    <t xml:space="preserve">Variable Kosten</t>
  </si>
  <si>
    <t xml:space="preserve">Sparen</t>
  </si>
  <si>
    <t xml:space="preserve">Gesamtausgaben</t>
  </si>
  <si>
    <t xml:space="preserve">EINNAHMEN &amp; AUSGABEN – MONATLICHER BUDGETPLAN</t>
  </si>
  <si>
    <t xml:space="preserve">Kategorie / Beschreibung</t>
  </si>
  <si>
    <t xml:space="preserve">Soll (geplant €)</t>
  </si>
  <si>
    <t xml:space="preserve">Ist (tatsächlich €)</t>
  </si>
  <si>
    <t xml:space="preserve">Abweichung €</t>
  </si>
  <si>
    <t xml:space="preserve">Notizen</t>
  </si>
  <si>
    <t xml:space="preserve">EINNAHMEN GESAMT</t>
  </si>
  <si>
    <t xml:space="preserve">Summe aller Einnahmen</t>
  </si>
  <si>
    <t xml:space="preserve">Gehalt / Lohn (netto)</t>
  </si>
  <si>
    <t xml:space="preserve">Haupteinkommen nach Steuern</t>
  </si>
  <si>
    <t xml:space="preserve">Kindergeld</t>
  </si>
  <si>
    <t xml:space="preserve">z.B. 250 € pro Kind</t>
  </si>
  <si>
    <t xml:space="preserve">Nebeneinkünfte / Freelance</t>
  </si>
  <si>
    <t xml:space="preserve">Honorare, Nebenberuf</t>
  </si>
  <si>
    <t xml:space="preserve">Mieteinnahmen</t>
  </si>
  <si>
    <t xml:space="preserve">Falls vorhanden</t>
  </si>
  <si>
    <t xml:space="preserve">Kapitalerträge / Zinsen</t>
  </si>
  <si>
    <t xml:space="preserve">Dividenden, Zinsen</t>
  </si>
  <si>
    <t xml:space="preserve">Sonstige Einnahmen 1</t>
  </si>
  <si>
    <t xml:space="preserve">Sonstige Einnahmen 2</t>
  </si>
  <si>
    <t xml:space="preserve">Sonstige Einnahmen 3</t>
  </si>
  <si>
    <t xml:space="preserve">FIXKOSTEN (50%)</t>
  </si>
  <si>
    <t xml:space="preserve">Ziel: max. 50% des Nettoeinkommens</t>
  </si>
  <si>
    <t xml:space="preserve">Miete / Hypothek</t>
  </si>
  <si>
    <t xml:space="preserve">Warmmiete inkl. NK</t>
  </si>
  <si>
    <t xml:space="preserve">Strom</t>
  </si>
  <si>
    <t xml:space="preserve">Monatliche Abschlagszahlung</t>
  </si>
  <si>
    <t xml:space="preserve">Gas / Heizung</t>
  </si>
  <si>
    <t xml:space="preserve">Internet &amp; Telefon</t>
  </si>
  <si>
    <t xml:space="preserve">Festnetz + DSL</t>
  </si>
  <si>
    <t xml:space="preserve">Mobilfunk</t>
  </si>
  <si>
    <t xml:space="preserve">Handyvertrag(e)</t>
  </si>
  <si>
    <t xml:space="preserve">Krankenversicherung</t>
  </si>
  <si>
    <t xml:space="preserve">GKV oder PKV-Beitrag</t>
  </si>
  <si>
    <t xml:space="preserve">Haftpflichtversicherung</t>
  </si>
  <si>
    <t xml:space="preserve">Jahresbeitrag / 12</t>
  </si>
  <si>
    <t xml:space="preserve">Kfz-Versicherung</t>
  </si>
  <si>
    <t xml:space="preserve">Monatlicher Anteil</t>
  </si>
  <si>
    <t xml:space="preserve">Leasing / Kredit Auto</t>
  </si>
  <si>
    <t xml:space="preserve">Ratenkredite / Darlehen</t>
  </si>
  <si>
    <t xml:space="preserve">Sonstige Kredite</t>
  </si>
  <si>
    <t xml:space="preserve">Sonstige Fixkosten</t>
  </si>
  <si>
    <t xml:space="preserve">VARIABLE KOSTEN / FREIZEIT (30%)</t>
  </si>
  <si>
    <t xml:space="preserve">Ziel: max. 30% des Nettoeinkommens</t>
  </si>
  <si>
    <t xml:space="preserve">Lebensmittel &amp; Haushalt</t>
  </si>
  <si>
    <t xml:space="preserve">Supermarkt, Drogerieprodukte</t>
  </si>
  <si>
    <t xml:space="preserve">Hobbys &amp; Sport</t>
  </si>
  <si>
    <t xml:space="preserve">Mitgliedschaft, Ausrüstung</t>
  </si>
  <si>
    <t xml:space="preserve">Restaurantbesuche &amp; Cafés</t>
  </si>
  <si>
    <t xml:space="preserve">Essen gehen, Takeaway</t>
  </si>
  <si>
    <t xml:space="preserve">Shopping &amp; Kleidung</t>
  </si>
  <si>
    <t xml:space="preserve">Bekleidung, Schuhe</t>
  </si>
  <si>
    <t xml:space="preserve">Urlaub &amp; Reisen</t>
  </si>
  <si>
    <t xml:space="preserve">Monatsanteil des Jahresbudgets</t>
  </si>
  <si>
    <t xml:space="preserve">Unterhaltung &amp; Streaming</t>
  </si>
  <si>
    <t xml:space="preserve">Netflix, Spotify, Kino</t>
  </si>
  <si>
    <t xml:space="preserve">Kosmetik &amp; Körperpflege</t>
  </si>
  <si>
    <t xml:space="preserve">Sonstige variable Kosten 1</t>
  </si>
  <si>
    <t xml:space="preserve">Sonstige variable Kosten 2</t>
  </si>
  <si>
    <t xml:space="preserve">SPAREN &amp; VERMÖGENSAUFBAU (20%)</t>
  </si>
  <si>
    <t xml:space="preserve">Ziel: mind. 20% des Nettoeinkommens</t>
  </si>
  <si>
    <t xml:space="preserve">Notgroschen / Tagesgeld</t>
  </si>
  <si>
    <t xml:space="preserve">3-6 Monatsgehälter als Ziel</t>
  </si>
  <si>
    <t xml:space="preserve">Altersvorsorge (Riester/Rürup)</t>
  </si>
  <si>
    <t xml:space="preserve">Private Rentenvorsorge</t>
  </si>
  <si>
    <t xml:space="preserve">ETF-Sparplan / Investitionen</t>
  </si>
  <si>
    <t xml:space="preserve">Regelmäßiges Investieren</t>
  </si>
  <si>
    <t xml:space="preserve">Schuldenabbau (Sondertilgung)</t>
  </si>
  <si>
    <t xml:space="preserve">Extra-Tilgung bestehender Kredite</t>
  </si>
  <si>
    <t xml:space="preserve">Sonstige Sparziele</t>
  </si>
  <si>
    <t xml:space="preserve">Urlaub, Auto, Renovierung...</t>
  </si>
  <si>
    <t xml:space="preserve">GESAMTAUSGABEN</t>
  </si>
  <si>
    <t xml:space="preserve">Fixkosten + Variable Kosten + Sparen</t>
  </si>
  <si>
    <t xml:space="preserve">MONATSSALDO (Einnahmen – Ausgaben)</t>
  </si>
  <si>
    <t xml:space="preserve">Positiv = Überschuss | Negativ = Defizit</t>
  </si>
  <si>
    <t xml:space="preserve">JAHRESPLANUNG – BUDGETÜBERSICHT 12 MONATE</t>
  </si>
  <si>
    <t xml:space="preserve">Kategorie</t>
  </si>
  <si>
    <t xml:space="preserve">Jan</t>
  </si>
  <si>
    <t xml:space="preserve">Feb</t>
  </si>
  <si>
    <t xml:space="preserve">Mär</t>
  </si>
  <si>
    <t xml:space="preserve">Apr</t>
  </si>
  <si>
    <t xml:space="preserve">Mai</t>
  </si>
  <si>
    <t xml:space="preserve">Jun</t>
  </si>
  <si>
    <t xml:space="preserve">Jul</t>
  </si>
  <si>
    <t xml:space="preserve">Aug</t>
  </si>
  <si>
    <t xml:space="preserve">Sep</t>
  </si>
  <si>
    <t xml:space="preserve">Okt</t>
  </si>
  <si>
    <t xml:space="preserve">Nov</t>
  </si>
  <si>
    <t xml:space="preserve">Dez</t>
  </si>
  <si>
    <t xml:space="preserve">Jahres-Gesamt</t>
  </si>
  <si>
    <t xml:space="preserve">Nettoeinkommen</t>
  </si>
  <si>
    <t xml:space="preserve">Fixkosten</t>
  </si>
  <si>
    <t xml:space="preserve">Sparquote (%)</t>
  </si>
  <si>
    <t xml:space="preserve">50-30-20 REGEL – ANALYSE &amp; EMPFEHLUNGEN</t>
  </si>
  <si>
    <t xml:space="preserve">Empfehlung (50-30-20)</t>
  </si>
  <si>
    <t xml:space="preserve">Tatsächlich</t>
  </si>
  <si>
    <t xml:space="preserve">Differenz</t>
  </si>
  <si>
    <t xml:space="preserve">Status</t>
  </si>
  <si>
    <t xml:space="preserve">Nettoeinkommen (aus Einnahmen)</t>
  </si>
  <si>
    <t xml:space="preserve">Fixkosten (Ziel: 50%)</t>
  </si>
  <si>
    <t xml:space="preserve">Freizeit  (Ziel: 30%)</t>
  </si>
  <si>
    <t xml:space="preserve">Sparen    (Ziel: 20%)</t>
  </si>
  <si>
    <t xml:space="preserve">Aktuelle Sparquote</t>
  </si>
  <si>
    <t xml:space="preserve">20,0%  (Empfehlung)</t>
  </si>
  <si>
    <t xml:space="preserve">ERLÄUTERUNGEN ZUR 50-30-20-REGEL</t>
  </si>
  <si>
    <t xml:space="preserve">50% – Fixkosten:</t>
  </si>
  <si>
    <t xml:space="preserve">Miete, Nebenkosten, Versicherungen, Lebensmittel, Transport</t>
  </si>
  <si>
    <t xml:space="preserve">30% – Freizeit:</t>
  </si>
  <si>
    <t xml:space="preserve">Hobbys, Restaurantbesuche, Shopping, Urlaub, Unterhaltung</t>
  </si>
  <si>
    <t xml:space="preserve">20% – Sparen:</t>
  </si>
  <si>
    <t xml:space="preserve">Notgroschen, Altersvorsorge, Investitionen, Schuldenabbau</t>
  </si>
  <si>
    <t xml:space="preserve">Tipp:</t>
  </si>
  <si>
    <t xml:space="preserve">In teuren Städten kann eine Anpassung auf 60-30-10 sinnvoll sein.</t>
  </si>
  <si>
    <t xml:space="preserve">AUSGABENVERTEILUNG (PIE-CHART DATEN)</t>
  </si>
  <si>
    <t xml:space="preserve">Fixkosten (50%)</t>
  </si>
  <si>
    <t xml:space="preserve">Freizeit (30%)</t>
  </si>
  <si>
    <t xml:space="preserve">Sparen (20%)</t>
  </si>
  <si>
    <t xml:space="preserve">PROJEKTBUDGET – VORLAGE</t>
  </si>
  <si>
    <t xml:space="preserve">Projektname:</t>
  </si>
  <si>
    <t xml:space="preserve">Mein Projekt 2025</t>
  </si>
  <si>
    <t xml:space="preserve">Verantwortlich:</t>
  </si>
  <si>
    <t xml:space="preserve">Startdatum:</t>
  </si>
  <si>
    <t xml:space="preserve">Enddatum:</t>
  </si>
  <si>
    <t xml:space="preserve">Kostenart / Position</t>
  </si>
  <si>
    <t xml:space="preserve">Geplant (€)</t>
  </si>
  <si>
    <t xml:space="preserve">Tatsächlich (€)</t>
  </si>
  <si>
    <t xml:space="preserve">Personalkosten</t>
  </si>
  <si>
    <t xml:space="preserve">Personal</t>
  </si>
  <si>
    <t xml:space="preserve">Materialkosten</t>
  </si>
  <si>
    <t xml:space="preserve">Material</t>
  </si>
  <si>
    <t xml:space="preserve">Reisekosten</t>
  </si>
  <si>
    <t xml:space="preserve">Reise</t>
  </si>
  <si>
    <t xml:space="preserve">IT &amp; Software</t>
  </si>
  <si>
    <t xml:space="preserve">IT</t>
  </si>
  <si>
    <t xml:space="preserve">Marketing &amp; Werbung</t>
  </si>
  <si>
    <t xml:space="preserve">Marketing</t>
  </si>
  <si>
    <t xml:space="preserve">Externe Dienstleister</t>
  </si>
  <si>
    <t xml:space="preserve">Dienstleistung</t>
  </si>
  <si>
    <t xml:space="preserve">Büromaterial</t>
  </si>
  <si>
    <t xml:space="preserve">Büro</t>
  </si>
  <si>
    <t xml:space="preserve">Unvorhergesehenes (10%)</t>
  </si>
  <si>
    <t xml:space="preserve">Puffer</t>
  </si>
  <si>
    <t xml:space="preserve">Sonstiges 1</t>
  </si>
  <si>
    <t xml:space="preserve">Sonstiges</t>
  </si>
  <si>
    <t xml:space="preserve">Sonstiges 2</t>
  </si>
  <si>
    <t xml:space="preserve">GESAMTBUDGET</t>
  </si>
  <si>
    <t xml:space="preserve">BUDGETPLANUNG – TIPPS, METHODEN &amp; HÄUFIGE FEHLER</t>
  </si>
  <si>
    <t xml:space="preserve">BUDGETIERUNGSMETHODEN</t>
  </si>
  <si>
    <t xml:space="preserve">1.</t>
  </si>
  <si>
    <t xml:space="preserve">50-30-20-Regel</t>
  </si>
  <si>
    <t xml:space="preserve">50% Fixkosten | 30% Freizeit | 20% Sparen – ideal für Privatpersonen</t>
  </si>
  <si>
    <t xml:space="preserve">2.</t>
  </si>
  <si>
    <t xml:space="preserve">Top-Down-Methode</t>
  </si>
  <si>
    <t xml:space="preserve">Budget wird von der Unternehmensführung vorgegeben und auf Bereiche verteilt</t>
  </si>
  <si>
    <t xml:space="preserve">3.</t>
  </si>
  <si>
    <t xml:space="preserve">Bottom-Up-Methode</t>
  </si>
  <si>
    <t xml:space="preserve">Teilbudgets werden von Abteilungen erstellt und zu Gesamtbudget zusammengefügt</t>
  </si>
  <si>
    <t xml:space="preserve">4.</t>
  </si>
  <si>
    <t xml:space="preserve">Zero-Based Budgeting</t>
  </si>
  <si>
    <t xml:space="preserve">Jedes Jahr bei Null beginnen – alle Ausgaben müssen neu begründet werden</t>
  </si>
  <si>
    <t xml:space="preserve">5.</t>
  </si>
  <si>
    <t xml:space="preserve">Gegenstromverfahren</t>
  </si>
  <si>
    <t xml:space="preserve">Kombination aus Top-Down und Bottom-Up für ausgewogene Planung</t>
  </si>
  <si>
    <t xml:space="preserve">TOP 10 TIPPS FÜR ERFOLGREICHE BUDGETPLANUNG</t>
  </si>
  <si>
    <t xml:space="preserve">Klare SMART-Ziele definieren</t>
  </si>
  <si>
    <t xml:space="preserve">Spezifisch, Messbar, Erreichbar, Relevant, Zeitgebunden</t>
  </si>
  <si>
    <t xml:space="preserve">Gründliche Datenanalyse</t>
  </si>
  <si>
    <t xml:space="preserve">Vergangene Ausgaben &amp; Einnahmen analysieren, historische Daten nutzen</t>
  </si>
  <si>
    <t xml:space="preserve">Puffer einplanen (10-15%)</t>
  </si>
  <si>
    <t xml:space="preserve">Notfallfonds für unerwartete Ausgaben bereithalten</t>
  </si>
  <si>
    <t xml:space="preserve">Fixkosten vs. variable Kosten</t>
  </si>
  <si>
    <t xml:space="preserve">Beide Kostenarten klar unterscheiden und separat planen</t>
  </si>
  <si>
    <t xml:space="preserve">Regelmäßige Überprüfung</t>
  </si>
  <si>
    <t xml:space="preserve">Monatlich Soll-Ist-Vergleich durchführen und anpassen</t>
  </si>
  <si>
    <t xml:space="preserve">6.</t>
  </si>
  <si>
    <t xml:space="preserve">Stakeholder einbeziehen</t>
  </si>
  <si>
    <t xml:space="preserve">Verschiedene Perspektiven für ausgewogenes Budget nutzen</t>
  </si>
  <si>
    <t xml:space="preserve">7.</t>
  </si>
  <si>
    <t xml:space="preserve">Digitale Tools verwenden</t>
  </si>
  <si>
    <t xml:space="preserve">Excel, Budget-Apps oder Buchhaltungssoftware einsetzen</t>
  </si>
  <si>
    <t xml:space="preserve">8.</t>
  </si>
  <si>
    <t xml:space="preserve">Nicht zu detailliert planen</t>
  </si>
  <si>
    <t xml:space="preserve">Einfachheit bewahren – auf viele Einflussfaktoren achten</t>
  </si>
  <si>
    <t xml:space="preserve">9.</t>
  </si>
  <si>
    <t xml:space="preserve">Szenarien durchspielen</t>
  </si>
  <si>
    <t xml:space="preserve">Best-Case, Base-Case und Worst-Case Szenarien entwickeln</t>
  </si>
  <si>
    <t xml:space="preserve">10.</t>
  </si>
  <si>
    <t xml:space="preserve">Transparenz schaffen</t>
  </si>
  <si>
    <t xml:space="preserve">Budget kommunizieren und auf Mitarbeiter herunterbrechen</t>
  </si>
  <si>
    <t xml:space="preserve">HÄUFIGE FEHLER VERMEIDEN</t>
  </si>
  <si>
    <t xml:space="preserve">✗</t>
  </si>
  <si>
    <t xml:space="preserve">Unrealistische Einschätzungen</t>
  </si>
  <si>
    <t xml:space="preserve">Lösung: Ehrlich bei Einnahmen- und Ausgabenschätzungen sein</t>
  </si>
  <si>
    <t xml:space="preserve">Fehlende Kategorisierung</t>
  </si>
  <si>
    <t xml:space="preserve">Lösung: Ausgaben in sinnvolle Kategorien einteilen</t>
  </si>
  <si>
    <t xml:space="preserve">Kein Notfallpuffer</t>
  </si>
  <si>
    <t xml:space="preserve">Lösung: Immer Puffer für unerwartete Ausgaben einplanen</t>
  </si>
  <si>
    <t xml:space="preserve">Einmalige Erstellung</t>
  </si>
  <si>
    <t xml:space="preserve">Lösung: Budget regelmäßig überprüfen und anpassen – kein einmaliges Dokument</t>
  </si>
  <si>
    <t xml:space="preserve">Zu komplizierte Systeme</t>
  </si>
  <si>
    <t xml:space="preserve">Lösung: Einfachheit ist der Schlüssel zur langfristigen Nutzung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</si>
</sst>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&quot; €&quot;"/>
    <numFmt numFmtId="166" formatCode="0.0%"/>
    <numFmt numFmtId="167" formatCode="#,##0.00&quot; €&quot;;\(#,##0.00&quot; €)&quot;;\-"/>
    <numFmt numFmtId="168" formatCode="0.0%;\(0.0%\);\-"/>
    <numFmt numFmtId="169" formatCode="#,##0&quot; €&quot;"/>
    <numFmt numFmtId="170" formatCode="0.0%;\(0.0%\);\-"/>
  </numFmts>
  <fonts count="3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i val="true"/>
      <sz val="11"/>
      <color rgb="FF64748B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i val="true"/>
      <sz val="10"/>
      <color rgb="FF64748B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6"/>
      <color rgb="FFFFFFFF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1"/>
      <color rgb="FF073763"/>
      <name val="Arial"/>
      <family val="0"/>
      <charset val="1"/>
    </font>
    <font>
      <b val="true"/>
      <sz val="12"/>
      <color rgb="FF0000FF"/>
      <name val="Arial"/>
      <family val="0"/>
      <charset val="1"/>
    </font>
    <font>
      <b val="true"/>
      <sz val="11"/>
      <color rgb="FFF59E0B"/>
      <name val="Arial"/>
      <family val="0"/>
      <charset val="1"/>
    </font>
    <font>
      <b val="true"/>
      <sz val="11"/>
      <color rgb="FF10B981"/>
      <name val="Arial"/>
      <family val="0"/>
      <charset val="1"/>
    </font>
    <font>
      <sz val="11"/>
      <color rgb="FF000000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i val="true"/>
      <sz val="10"/>
      <color rgb="FF073763"/>
      <name val="Arial"/>
      <family val="0"/>
      <charset val="1"/>
    </font>
    <font>
      <i val="true"/>
      <sz val="10"/>
      <color rgb="FFF59E0B"/>
      <name val="Arial"/>
      <family val="0"/>
      <charset val="1"/>
    </font>
    <font>
      <i val="true"/>
      <sz val="10"/>
      <color rgb="FF10B981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i val="true"/>
      <sz val="10"/>
      <color rgb="FFFFFFFF"/>
      <name val="Arial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b val="true"/>
      <sz val="11"/>
      <color rgb="FF000080"/>
      <name val="Arial"/>
      <family val="0"/>
      <charset val="1"/>
    </font>
    <font>
      <sz val="11"/>
      <color rgb="FF333333"/>
      <name val="Arial"/>
      <family val="0"/>
      <charset val="1"/>
    </font>
    <font>
      <b val="true"/>
      <sz val="11"/>
      <color rgb="FF64748B"/>
      <name val="Arial"/>
      <family val="0"/>
      <charset val="1"/>
    </font>
    <font>
      <b val="true"/>
      <sz val="15"/>
      <color rgb="FFFFFFFF"/>
      <name val="Arial"/>
      <family val="0"/>
      <charset val="1"/>
    </font>
    <font>
      <sz val="10"/>
      <color rgb="FF333333"/>
      <name val="Arial"/>
      <family val="0"/>
      <charset val="1"/>
    </font>
    <font>
      <b val="true"/>
      <sz val="11"/>
      <color rgb="FFEF4444"/>
      <name val="Arial"/>
      <family val="0"/>
      <charset val="1"/>
    </font>
  </fonts>
  <fills count="15">
    <fill>
      <patternFill patternType="none"/>
    </fill>
    <fill>
      <patternFill patternType="gray125"/>
    </fill>
    <fill>
      <patternFill patternType="solid">
        <fgColor rgb="FF073763"/>
        <bgColor rgb="FF333333"/>
      </patternFill>
    </fill>
    <fill>
      <patternFill patternType="solid">
        <fgColor rgb="FFEBF5FF"/>
        <bgColor rgb="FFF8FAFC"/>
      </patternFill>
    </fill>
    <fill>
      <patternFill patternType="solid">
        <fgColor rgb="FF10B981"/>
        <bgColor rgb="FF4299B0"/>
      </patternFill>
    </fill>
    <fill>
      <patternFill patternType="solid">
        <fgColor rgb="FFEF4444"/>
        <bgColor rgb="FFC0504D"/>
      </patternFill>
    </fill>
    <fill>
      <patternFill patternType="solid">
        <fgColor rgb="FFF59E0B"/>
        <bgColor rgb="FFDC853E"/>
      </patternFill>
    </fill>
    <fill>
      <patternFill patternType="solid">
        <fgColor rgb="FFFFFF00"/>
        <bgColor rgb="FFFEF3C7"/>
      </patternFill>
    </fill>
    <fill>
      <patternFill patternType="solid">
        <fgColor rgb="FFF8FAFC"/>
        <bgColor rgb="FFF9F9F9"/>
      </patternFill>
    </fill>
    <fill>
      <patternFill patternType="solid">
        <fgColor rgb="FFFFFFFF"/>
        <bgColor rgb="FFF8FAFC"/>
      </patternFill>
    </fill>
    <fill>
      <patternFill patternType="solid">
        <fgColor rgb="FFD1FAE5"/>
        <bgColor rgb="FFDBEAFE"/>
      </patternFill>
    </fill>
    <fill>
      <patternFill patternType="solid">
        <fgColor rgb="FFDBEAFE"/>
        <bgColor rgb="FFE2E8F0"/>
      </patternFill>
    </fill>
    <fill>
      <patternFill patternType="solid">
        <fgColor rgb="FFFEF3C7"/>
        <bgColor rgb="FFF9F9F9"/>
      </patternFill>
    </fill>
    <fill>
      <patternFill patternType="solid">
        <fgColor rgb="FFE2E8F0"/>
        <bgColor rgb="FFDBEAFE"/>
      </patternFill>
    </fill>
    <fill>
      <patternFill patternType="solid">
        <fgColor rgb="FF8B5CF6"/>
        <bgColor rgb="FF72599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3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4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5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6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6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6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6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7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7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7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7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1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7" fillId="11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7" fillId="11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8" fillId="11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7" fillId="1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7" fillId="1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9" fillId="1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1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1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1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21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2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1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1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2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1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7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5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11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12" fillId="11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1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14" fillId="1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1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17" fillId="1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2" fillId="1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5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26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11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4" fillId="1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17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7" fillId="8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8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7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1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1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1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1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1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1" fillId="1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9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0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0" fillId="9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1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1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1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1" fillId="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AA64F"/>
      <rgbColor rgb="FF800080"/>
      <rgbColor rgb="FF4F81BD"/>
      <rgbColor rgb="FFB8CD97"/>
      <rgbColor rgb="FF878787"/>
      <rgbColor rgb="FF93A9CE"/>
      <rgbColor rgb="FFAB4744"/>
      <rgbColor rgb="FFFEF3C7"/>
      <rgbColor rgb="FFDBEAFE"/>
      <rgbColor rgb="FF660066"/>
      <rgbColor rgb="FFDC853E"/>
      <rgbColor rgb="FF0066CC"/>
      <rgbColor rgb="FFD9D9D9"/>
      <rgbColor rgb="FF000080"/>
      <rgbColor rgb="FFFF00FF"/>
      <rgbColor rgb="FFE2E8F0"/>
      <rgbColor rgb="FF00FFFF"/>
      <rgbColor rgb="FF800080"/>
      <rgbColor rgb="FF800000"/>
      <rgbColor rgb="FF008080"/>
      <rgbColor rgb="FF0000FF"/>
      <rgbColor rgb="FF00CCFF"/>
      <rgbColor rgb="FFEBF5FF"/>
      <rgbColor rgb="FFD1FAE5"/>
      <rgbColor rgb="FFF9F9F9"/>
      <rgbColor rgb="FF92C3D5"/>
      <rgbColor rgb="FFD09493"/>
      <rgbColor rgb="FF8B5CF6"/>
      <rgbColor rgb="FFF8B590"/>
      <rgbColor rgb="FF4672A8"/>
      <rgbColor rgb="FF10B981"/>
      <rgbColor rgb="FF9BBB59"/>
      <rgbColor rgb="FFF8FAFC"/>
      <rgbColor rgb="FFF59E0B"/>
      <rgbColor rgb="FFEF4444"/>
      <rgbColor rgb="FF64748B"/>
      <rgbColor rgb="FFA99BBD"/>
      <rgbColor rgb="FF073763"/>
      <rgbColor rgb="FF4299B0"/>
      <rgbColor rgb="FF003300"/>
      <rgbColor rgb="FF333300"/>
      <rgbColor rgb="FF993300"/>
      <rgbColor rgb="FFC0504D"/>
      <rgbColor rgb="FF725990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Jahresübersicht – Einnahmen vs. Ausgaben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Jahresplanung!C4</c:f>
              <c:strCache>
                <c:ptCount val="1"/>
                <c:pt idx="0">
                  <c:v>Jan</c:v>
                </c:pt>
              </c:strCache>
            </c:strRef>
          </c:tx>
          <c:spPr>
            <a:solidFill>
              <a:srgbClr val="4672a8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Jahresplanung!$C$4:$N$4</c:f>
              <c:multiLvlStrCache>
                <c:ptCount val="1"/>
                <c:lvl>
                  <c:pt idx="0">
                    <c:v>Dez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Okt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Mai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Mär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Jahresplanung!$C$5:$C$8</c:f>
              <c:numCache>
                <c:formatCode>General</c:formatCode>
                <c:ptCount val="4"/>
                <c:pt idx="0">
                  <c:v>2500</c:v>
                </c:pt>
                <c:pt idx="1">
                  <c:v>1305</c:v>
                </c:pt>
                <c:pt idx="2">
                  <c:v>670</c:v>
                </c:pt>
                <c:pt idx="3">
                  <c:v>500</c:v>
                </c:pt>
              </c:numCache>
            </c:numRef>
          </c:val>
        </c:ser>
        <c:ser>
          <c:idx val="1"/>
          <c:order val="1"/>
          <c:tx>
            <c:strRef>
              <c:f>Jahresplanung!D4</c:f>
              <c:strCache>
                <c:ptCount val="1"/>
                <c:pt idx="0">
                  <c:v>Feb</c:v>
                </c:pt>
              </c:strCache>
            </c:strRef>
          </c:tx>
          <c:spPr>
            <a:solidFill>
              <a:srgbClr val="ab4744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Jahresplanung!$C$4:$N$4</c:f>
              <c:multiLvlStrCache>
                <c:ptCount val="1"/>
                <c:lvl>
                  <c:pt idx="0">
                    <c:v>Dez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Okt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Mai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Mär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Jahresplanung!$D$5:$D$8</c:f>
              <c:numCache>
                <c:formatCode>General</c:formatCode>
                <c:ptCount val="4"/>
                <c:pt idx="0">
                  <c:v>2500</c:v>
                </c:pt>
                <c:pt idx="1">
                  <c:v>1305</c:v>
                </c:pt>
                <c:pt idx="2">
                  <c:v>670</c:v>
                </c:pt>
                <c:pt idx="3">
                  <c:v>500</c:v>
                </c:pt>
              </c:numCache>
            </c:numRef>
          </c:val>
        </c:ser>
        <c:ser>
          <c:idx val="2"/>
          <c:order val="2"/>
          <c:tx>
            <c:strRef>
              <c:f>Jahresplanung!E4</c:f>
              <c:strCache>
                <c:ptCount val="1"/>
                <c:pt idx="0">
                  <c:v>Mär</c:v>
                </c:pt>
              </c:strCache>
            </c:strRef>
          </c:tx>
          <c:spPr>
            <a:solidFill>
              <a:srgbClr val="8aa64f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Jahresplanung!$C$4:$N$4</c:f>
              <c:multiLvlStrCache>
                <c:ptCount val="1"/>
                <c:lvl>
                  <c:pt idx="0">
                    <c:v>Dez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Okt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Mai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Mär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Jahresplanung!$E$5:$E$8</c:f>
              <c:numCache>
                <c:formatCode>General</c:formatCode>
                <c:ptCount val="4"/>
                <c:pt idx="0">
                  <c:v>2500</c:v>
                </c:pt>
                <c:pt idx="1">
                  <c:v>1305</c:v>
                </c:pt>
                <c:pt idx="2">
                  <c:v>670</c:v>
                </c:pt>
                <c:pt idx="3">
                  <c:v>500</c:v>
                </c:pt>
              </c:numCache>
            </c:numRef>
          </c:val>
        </c:ser>
        <c:ser>
          <c:idx val="3"/>
          <c:order val="3"/>
          <c:tx>
            <c:strRef>
              <c:f>Jahresplanung!F4</c:f>
              <c:strCache>
                <c:ptCount val="1"/>
                <c:pt idx="0">
                  <c:v>Apr</c:v>
                </c:pt>
              </c:strCache>
            </c:strRef>
          </c:tx>
          <c:spPr>
            <a:solidFill>
              <a:srgbClr val="725990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Jahresplanung!$C$4:$N$4</c:f>
              <c:multiLvlStrCache>
                <c:ptCount val="1"/>
                <c:lvl>
                  <c:pt idx="0">
                    <c:v>Dez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Okt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Mai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Mär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Jahresplanung!$F$5:$F$8</c:f>
              <c:numCache>
                <c:formatCode>General</c:formatCode>
                <c:ptCount val="4"/>
                <c:pt idx="0">
                  <c:v>2500</c:v>
                </c:pt>
                <c:pt idx="1">
                  <c:v>1305</c:v>
                </c:pt>
                <c:pt idx="2">
                  <c:v>670</c:v>
                </c:pt>
                <c:pt idx="3">
                  <c:v>500</c:v>
                </c:pt>
              </c:numCache>
            </c:numRef>
          </c:val>
        </c:ser>
        <c:ser>
          <c:idx val="4"/>
          <c:order val="4"/>
          <c:tx>
            <c:strRef>
              <c:f>Jahresplanung!G4</c:f>
              <c:strCache>
                <c:ptCount val="1"/>
                <c:pt idx="0">
                  <c:v>Mai</c:v>
                </c:pt>
              </c:strCache>
            </c:strRef>
          </c:tx>
          <c:spPr>
            <a:solidFill>
              <a:srgbClr val="4299b0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Jahresplanung!$C$4:$N$4</c:f>
              <c:multiLvlStrCache>
                <c:ptCount val="1"/>
                <c:lvl>
                  <c:pt idx="0">
                    <c:v>Dez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Okt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Mai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Mär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Jahresplanung!$G$5:$G$8</c:f>
              <c:numCache>
                <c:formatCode>General</c:formatCode>
                <c:ptCount val="4"/>
                <c:pt idx="0">
                  <c:v>2500</c:v>
                </c:pt>
                <c:pt idx="1">
                  <c:v>1305</c:v>
                </c:pt>
                <c:pt idx="2">
                  <c:v>670</c:v>
                </c:pt>
                <c:pt idx="3">
                  <c:v>500</c:v>
                </c:pt>
              </c:numCache>
            </c:numRef>
          </c:val>
        </c:ser>
        <c:ser>
          <c:idx val="5"/>
          <c:order val="5"/>
          <c:tx>
            <c:strRef>
              <c:f>Jahresplanung!H4</c:f>
              <c:strCache>
                <c:ptCount val="1"/>
                <c:pt idx="0">
                  <c:v>Jun</c:v>
                </c:pt>
              </c:strCache>
            </c:strRef>
          </c:tx>
          <c:spPr>
            <a:solidFill>
              <a:srgbClr val="dc853e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Jahresplanung!$C$4:$N$4</c:f>
              <c:multiLvlStrCache>
                <c:ptCount val="1"/>
                <c:lvl>
                  <c:pt idx="0">
                    <c:v>Dez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Okt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Mai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Mär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Jahresplanung!$H$5:$H$8</c:f>
              <c:numCache>
                <c:formatCode>General</c:formatCode>
                <c:ptCount val="4"/>
                <c:pt idx="0">
                  <c:v>2500</c:v>
                </c:pt>
                <c:pt idx="1">
                  <c:v>1305</c:v>
                </c:pt>
                <c:pt idx="2">
                  <c:v>670</c:v>
                </c:pt>
                <c:pt idx="3">
                  <c:v>500</c:v>
                </c:pt>
              </c:numCache>
            </c:numRef>
          </c:val>
        </c:ser>
        <c:ser>
          <c:idx val="6"/>
          <c:order val="6"/>
          <c:tx>
            <c:strRef>
              <c:f>Jahresplanung!I4</c:f>
              <c:strCache>
                <c:ptCount val="1"/>
                <c:pt idx="0">
                  <c:v>Jul</c:v>
                </c:pt>
              </c:strCache>
            </c:strRef>
          </c:tx>
          <c:spPr>
            <a:solidFill>
              <a:srgbClr val="93a9ce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Jahresplanung!$C$4:$N$4</c:f>
              <c:multiLvlStrCache>
                <c:ptCount val="1"/>
                <c:lvl>
                  <c:pt idx="0">
                    <c:v>Dez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Okt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Mai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Mär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Jahresplanung!$I$5:$I$8</c:f>
              <c:numCache>
                <c:formatCode>General</c:formatCode>
                <c:ptCount val="4"/>
                <c:pt idx="0">
                  <c:v>2500</c:v>
                </c:pt>
                <c:pt idx="1">
                  <c:v>1305</c:v>
                </c:pt>
                <c:pt idx="2">
                  <c:v>670</c:v>
                </c:pt>
                <c:pt idx="3">
                  <c:v>500</c:v>
                </c:pt>
              </c:numCache>
            </c:numRef>
          </c:val>
        </c:ser>
        <c:ser>
          <c:idx val="7"/>
          <c:order val="7"/>
          <c:tx>
            <c:strRef>
              <c:f>Jahresplanung!J4</c:f>
              <c:strCache>
                <c:ptCount val="1"/>
                <c:pt idx="0">
                  <c:v>Aug</c:v>
                </c:pt>
              </c:strCache>
            </c:strRef>
          </c:tx>
          <c:spPr>
            <a:solidFill>
              <a:srgbClr val="d09493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Jahresplanung!$C$4:$N$4</c:f>
              <c:multiLvlStrCache>
                <c:ptCount val="1"/>
                <c:lvl>
                  <c:pt idx="0">
                    <c:v>Dez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Okt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Mai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Mär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Jahresplanung!$J$5:$J$8</c:f>
              <c:numCache>
                <c:formatCode>General</c:formatCode>
                <c:ptCount val="4"/>
                <c:pt idx="0">
                  <c:v>2500</c:v>
                </c:pt>
                <c:pt idx="1">
                  <c:v>1305</c:v>
                </c:pt>
                <c:pt idx="2">
                  <c:v>670</c:v>
                </c:pt>
                <c:pt idx="3">
                  <c:v>500</c:v>
                </c:pt>
              </c:numCache>
            </c:numRef>
          </c:val>
        </c:ser>
        <c:ser>
          <c:idx val="8"/>
          <c:order val="8"/>
          <c:tx>
            <c:strRef>
              <c:f>Jahresplanung!K4</c:f>
              <c:strCache>
                <c:ptCount val="1"/>
                <c:pt idx="0">
                  <c:v>Sep</c:v>
                </c:pt>
              </c:strCache>
            </c:strRef>
          </c:tx>
          <c:spPr>
            <a:solidFill>
              <a:srgbClr val="b8cd97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Jahresplanung!$C$4:$N$4</c:f>
              <c:multiLvlStrCache>
                <c:ptCount val="1"/>
                <c:lvl>
                  <c:pt idx="0">
                    <c:v>Dez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Okt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Mai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Mär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Jahresplanung!$K$5:$K$8</c:f>
              <c:numCache>
                <c:formatCode>General</c:formatCode>
                <c:ptCount val="4"/>
                <c:pt idx="0">
                  <c:v>2500</c:v>
                </c:pt>
                <c:pt idx="1">
                  <c:v>1305</c:v>
                </c:pt>
                <c:pt idx="2">
                  <c:v>670</c:v>
                </c:pt>
                <c:pt idx="3">
                  <c:v>500</c:v>
                </c:pt>
              </c:numCache>
            </c:numRef>
          </c:val>
        </c:ser>
        <c:ser>
          <c:idx val="9"/>
          <c:order val="9"/>
          <c:tx>
            <c:strRef>
              <c:f>Jahresplanung!L4</c:f>
              <c:strCache>
                <c:ptCount val="1"/>
                <c:pt idx="0">
                  <c:v>Okt</c:v>
                </c:pt>
              </c:strCache>
            </c:strRef>
          </c:tx>
          <c:spPr>
            <a:solidFill>
              <a:srgbClr val="a99bb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Jahresplanung!$C$4:$N$4</c:f>
              <c:multiLvlStrCache>
                <c:ptCount val="1"/>
                <c:lvl>
                  <c:pt idx="0">
                    <c:v>Dez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Okt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Mai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Mär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Jahresplanung!$L$5:$L$8</c:f>
              <c:numCache>
                <c:formatCode>General</c:formatCode>
                <c:ptCount val="4"/>
                <c:pt idx="0">
                  <c:v>2500</c:v>
                </c:pt>
                <c:pt idx="1">
                  <c:v>1305</c:v>
                </c:pt>
                <c:pt idx="2">
                  <c:v>670</c:v>
                </c:pt>
                <c:pt idx="3">
                  <c:v>500</c:v>
                </c:pt>
              </c:numCache>
            </c:numRef>
          </c:val>
        </c:ser>
        <c:ser>
          <c:idx val="10"/>
          <c:order val="10"/>
          <c:tx>
            <c:strRef>
              <c:f>Jahresplanung!M4</c:f>
              <c:strCache>
                <c:ptCount val="1"/>
                <c:pt idx="0">
                  <c:v>Nov</c:v>
                </c:pt>
              </c:strCache>
            </c:strRef>
          </c:tx>
          <c:spPr>
            <a:solidFill>
              <a:srgbClr val="92c3d5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Jahresplanung!$C$4:$N$4</c:f>
              <c:multiLvlStrCache>
                <c:ptCount val="1"/>
                <c:lvl>
                  <c:pt idx="0">
                    <c:v>Dez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Okt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Mai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Mär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Jahresplanung!$M$5:$M$8</c:f>
              <c:numCache>
                <c:formatCode>General</c:formatCode>
                <c:ptCount val="4"/>
                <c:pt idx="0">
                  <c:v>2500</c:v>
                </c:pt>
                <c:pt idx="1">
                  <c:v>1305</c:v>
                </c:pt>
                <c:pt idx="2">
                  <c:v>670</c:v>
                </c:pt>
                <c:pt idx="3">
                  <c:v>500</c:v>
                </c:pt>
              </c:numCache>
            </c:numRef>
          </c:val>
        </c:ser>
        <c:ser>
          <c:idx val="11"/>
          <c:order val="11"/>
          <c:tx>
            <c:strRef>
              <c:f>Jahresplanung!N4</c:f>
              <c:strCache>
                <c:ptCount val="1"/>
                <c:pt idx="0">
                  <c:v>Dez</c:v>
                </c:pt>
              </c:strCache>
            </c:strRef>
          </c:tx>
          <c:spPr>
            <a:solidFill>
              <a:srgbClr val="f8b590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Jahresplanung!$C$4:$N$4</c:f>
              <c:multiLvlStrCache>
                <c:ptCount val="1"/>
                <c:lvl>
                  <c:pt idx="0">
                    <c:v>Dez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Okt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Mai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Mär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Jahresplanung!$N$5:$N$8</c:f>
              <c:numCache>
                <c:formatCode>General</c:formatCode>
                <c:ptCount val="4"/>
                <c:pt idx="0">
                  <c:v>2500</c:v>
                </c:pt>
                <c:pt idx="1">
                  <c:v>1305</c:v>
                </c:pt>
                <c:pt idx="2">
                  <c:v>670</c:v>
                </c:pt>
                <c:pt idx="3">
                  <c:v>500</c:v>
                </c:pt>
              </c:numCache>
            </c:numRef>
          </c:val>
        </c:ser>
        <c:gapWidth val="150"/>
        <c:overlap val="0"/>
        <c:axId val="369138"/>
        <c:axId val="84528970"/>
      </c:barChart>
      <c:catAx>
        <c:axId val="36913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Monat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4528970"/>
        <c:crosses val="autoZero"/>
        <c:auto val="1"/>
        <c:lblAlgn val="ctr"/>
        <c:lblOffset val="100"/>
        <c:noMultiLvlLbl val="0"/>
      </c:catAx>
      <c:valAx>
        <c:axId val="84528970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Betrag (€)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&quot; €&quot;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69138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Budgetverteilung nach 50-30-20-Regel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pieChart>
        <c:varyColors val="1"/>
        <c:ser>
          <c:idx val="0"/>
          <c:order val="0"/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explosion val="0"/>
          <c:dPt>
            <c:idx val="0"/>
            <c:spPr>
              <a:solidFill>
                <a:srgbClr val="4f81bd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1"/>
            <c:spPr>
              <a:solidFill>
                <a:srgbClr val="c0504d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2"/>
            <c:spPr>
              <a:solidFill>
                <a:srgbClr val="9bbb59"/>
              </a:solidFill>
              <a:ln w="9360">
                <a:solidFill>
                  <a:srgbClr val="f9f9f9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</c:dLbls>
          <c:cat>
            <c:strRef>
              <c:f>'50-30-20 Analyse'!$B$20:$B$22</c:f>
              <c:strCache>
                <c:ptCount val="3"/>
                <c:pt idx="0">
                  <c:v>Fixkosten (50%)</c:v>
                </c:pt>
                <c:pt idx="1">
                  <c:v>Freizeit (30%)</c:v>
                </c:pt>
                <c:pt idx="2">
                  <c:v>Sparen (20%)</c:v>
                </c:pt>
              </c:strCache>
            </c:strRef>
          </c:cat>
          <c:val>
            <c:numRef>
              <c:f>'50-30-20 Analyse'!$C$20:$C$22</c:f>
              <c:numCache>
                <c:formatCode>General</c:formatCode>
                <c:ptCount val="3"/>
                <c:pt idx="0">
                  <c:v>1250</c:v>
                </c:pt>
                <c:pt idx="1">
                  <c:v>750</c:v>
                </c:pt>
                <c:pt idx="2">
                  <c:v>500</c:v>
                </c:pt>
              </c:numCache>
            </c:numRef>
          </c:val>
        </c:ser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10</xdr:row>
      <xdr:rowOff>0</xdr:rowOff>
    </xdr:from>
    <xdr:to>
      <xdr:col>7</xdr:col>
      <xdr:colOff>96480</xdr:colOff>
      <xdr:row>32</xdr:row>
      <xdr:rowOff>128520</xdr:rowOff>
    </xdr:to>
    <xdr:graphicFrame>
      <xdr:nvGraphicFramePr>
        <xdr:cNvPr id="0" name="Chart 1"/>
        <xdr:cNvGraphicFramePr/>
      </xdr:nvGraphicFramePr>
      <xdr:xfrm>
        <a:off x="177840" y="2581200"/>
        <a:ext cx="7919640" cy="431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0</xdr:colOff>
      <xdr:row>18</xdr:row>
      <xdr:rowOff>0</xdr:rowOff>
    </xdr:from>
    <xdr:to>
      <xdr:col>7</xdr:col>
      <xdr:colOff>425520</xdr:colOff>
      <xdr:row>39</xdr:row>
      <xdr:rowOff>62280</xdr:rowOff>
    </xdr:to>
    <xdr:graphicFrame>
      <xdr:nvGraphicFramePr>
        <xdr:cNvPr id="1" name="Chart 1"/>
        <xdr:cNvGraphicFramePr/>
      </xdr:nvGraphicFramePr>
      <xdr:xfrm>
        <a:off x="4444920" y="4562640"/>
        <a:ext cx="5759640" cy="431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73763"/>
    <pageSetUpPr fitToPage="false"/>
  </sheetPr>
  <dimension ref="B1:F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8" topLeftCell="B9" activePane="bottomRight" state="frozen"/>
      <selection pane="topLeft" activeCell="A1" activeCellId="0" sqref="A1"/>
      <selection pane="topRight" activeCell="B1" activeCellId="0" sqref="B1"/>
      <selection pane="bottomLeft" activeCell="A9" activeCellId="0" sqref="A9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2"/>
    <col collapsed="false" customWidth="true" hidden="false" outlineLevel="0" max="6" min="3" style="0" width="18"/>
    <col collapsed="false" customWidth="true" hidden="false" outlineLevel="0" max="7" min="7" style="0" width="2"/>
  </cols>
  <sheetData>
    <row r="1" customFormat="false" ht="7.5" hidden="false" customHeight="true" outlineLevel="0" collapsed="false"/>
    <row r="2" customFormat="false" ht="39.75" hidden="false" customHeight="true" outlineLevel="0" collapsed="false">
      <c r="B2" s="1" t="s">
        <v>0</v>
      </c>
      <c r="C2" s="1"/>
      <c r="D2" s="1"/>
      <c r="E2" s="1"/>
      <c r="F2" s="1"/>
    </row>
    <row r="3" customFormat="false" ht="7.5" hidden="false" customHeight="true" outlineLevel="0" collapsed="false"/>
    <row r="4" customFormat="false" ht="19.5" hidden="false" customHeight="true" outlineLevel="0" collapsed="false">
      <c r="B4" s="2" t="s">
        <v>1</v>
      </c>
      <c r="C4" s="2"/>
      <c r="D4" s="2"/>
      <c r="E4" s="2"/>
      <c r="F4" s="2"/>
    </row>
    <row r="6" customFormat="false" ht="21.75" hidden="false" customHeight="true" outlineLevel="0" collapsed="false">
      <c r="B6" s="3" t="s">
        <v>2</v>
      </c>
      <c r="C6" s="3" t="s">
        <v>3</v>
      </c>
    </row>
    <row r="7" customFormat="false" ht="15" hidden="false" customHeight="false" outlineLevel="0" collapsed="false">
      <c r="B7" s="4" t="s">
        <v>4</v>
      </c>
      <c r="C7" s="4" t="n">
        <v>2025</v>
      </c>
      <c r="D7" s="5" t="s">
        <v>5</v>
      </c>
      <c r="E7" s="5"/>
      <c r="F7" s="5"/>
    </row>
    <row r="9" customFormat="false" ht="21.75" hidden="false" customHeight="true" outlineLevel="0" collapsed="false">
      <c r="C9" s="6" t="n">
        <f aca="false">'Einnahmen &amp; Ausgaben'!C5</f>
        <v>2500</v>
      </c>
      <c r="D9" s="7" t="n">
        <f aca="false">'Einnahmen &amp; Ausgaben'!C46</f>
        <v>2475</v>
      </c>
      <c r="E9" s="8" t="s">
        <v>6</v>
      </c>
      <c r="F9" s="9" t="s">
        <v>7</v>
      </c>
    </row>
    <row r="10" customFormat="false" ht="30" hidden="false" customHeight="true" outlineLevel="0" collapsed="false">
      <c r="C10" s="10" t="n">
        <f aca="false">'Einnahmen &amp; Ausgaben'!C5</f>
        <v>2500</v>
      </c>
      <c r="D10" s="11" t="n">
        <f aca="false">'Einnahmen &amp; Ausgaben'!C46</f>
        <v>2475</v>
      </c>
      <c r="E10" s="12" t="n">
        <f aca="false">C10-D10</f>
        <v>25</v>
      </c>
      <c r="F10" s="13" t="n">
        <f aca="false">IF(C10&gt;0,(C10-D10)/C10,0)</f>
        <v>0.01</v>
      </c>
    </row>
    <row r="11" customFormat="false" ht="21.75" hidden="false" customHeight="true" outlineLevel="0" collapsed="false">
      <c r="C11" s="14"/>
      <c r="D11" s="15"/>
      <c r="E11" s="16"/>
      <c r="F11" s="17"/>
    </row>
    <row r="13" customFormat="false" ht="21.75" hidden="false" customHeight="true" outlineLevel="0" collapsed="false">
      <c r="B13" s="18" t="s">
        <v>8</v>
      </c>
      <c r="C13" s="18"/>
      <c r="D13" s="18"/>
      <c r="E13" s="18"/>
      <c r="F13" s="18"/>
    </row>
    <row r="14" customFormat="false" ht="21.75" hidden="false" customHeight="true" outlineLevel="0" collapsed="false">
      <c r="B14" s="19" t="s">
        <v>9</v>
      </c>
      <c r="C14" s="20" t="n">
        <v>2500</v>
      </c>
      <c r="D14" s="21" t="s">
        <v>10</v>
      </c>
      <c r="E14" s="21"/>
      <c r="F14" s="21"/>
    </row>
    <row r="15" customFormat="false" ht="21.75" hidden="false" customHeight="true" outlineLevel="0" collapsed="false">
      <c r="B15" s="19" t="s">
        <v>11</v>
      </c>
      <c r="C15" s="22" t="n">
        <f aca="false">C14*0.5</f>
        <v>1250</v>
      </c>
    </row>
    <row r="16" customFormat="false" ht="21.75" hidden="false" customHeight="true" outlineLevel="0" collapsed="false">
      <c r="B16" s="23" t="s">
        <v>12</v>
      </c>
      <c r="C16" s="24" t="n">
        <f aca="false">C14*0.3</f>
        <v>750</v>
      </c>
    </row>
    <row r="17" customFormat="false" ht="21.75" hidden="false" customHeight="true" outlineLevel="0" collapsed="false">
      <c r="B17" s="25" t="s">
        <v>13</v>
      </c>
      <c r="C17" s="26" t="n">
        <f aca="false">C14*0.2</f>
        <v>500</v>
      </c>
    </row>
    <row r="18" customFormat="false" ht="18" hidden="false" customHeight="true" outlineLevel="0" collapsed="false">
      <c r="B18" s="27" t="s">
        <v>14</v>
      </c>
      <c r="C18" s="27"/>
      <c r="D18" s="27"/>
      <c r="E18" s="27"/>
      <c r="F18" s="27"/>
    </row>
    <row r="20" customFormat="false" ht="21.75" hidden="false" customHeight="true" outlineLevel="0" collapsed="false">
      <c r="B20" s="18" t="s">
        <v>15</v>
      </c>
      <c r="C20" s="3" t="s">
        <v>16</v>
      </c>
      <c r="D20" s="3" t="s">
        <v>17</v>
      </c>
      <c r="E20" s="3" t="s">
        <v>18</v>
      </c>
      <c r="F20" s="3" t="s">
        <v>19</v>
      </c>
    </row>
    <row r="21" customFormat="false" ht="19.5" hidden="false" customHeight="true" outlineLevel="0" collapsed="false">
      <c r="B21" s="28" t="s">
        <v>20</v>
      </c>
      <c r="C21" s="29" t="n">
        <f aca="false">'Einnahmen &amp; Ausgaben'!C5</f>
        <v>2500</v>
      </c>
      <c r="D21" s="29" t="n">
        <f aca="false">'Einnahmen &amp; Ausgaben'!D5</f>
        <v>0</v>
      </c>
      <c r="E21" s="29" t="n">
        <f aca="false">D21-C21</f>
        <v>-2500</v>
      </c>
      <c r="F21" s="30" t="n">
        <f aca="false">IF(C21&lt;&gt;0,(D21-C21)/ABS(C21),0)</f>
        <v>-1</v>
      </c>
    </row>
    <row r="22" customFormat="false" ht="19.5" hidden="false" customHeight="true" outlineLevel="0" collapsed="false">
      <c r="B22" s="31" t="s">
        <v>21</v>
      </c>
      <c r="C22" s="32" t="n">
        <f aca="false">'Einnahmen &amp; Ausgaben'!C15</f>
        <v>1305</v>
      </c>
      <c r="D22" s="32" t="n">
        <f aca="false">'Einnahmen &amp; Ausgaben'!D15</f>
        <v>0</v>
      </c>
      <c r="E22" s="32" t="n">
        <f aca="false">D22-C22</f>
        <v>-1305</v>
      </c>
      <c r="F22" s="33" t="n">
        <f aca="false">IF(C22&lt;&gt;0,(D22-C22)/ABS(C22),0)</f>
        <v>-1</v>
      </c>
    </row>
    <row r="23" customFormat="false" ht="19.5" hidden="false" customHeight="true" outlineLevel="0" collapsed="false">
      <c r="B23" s="28" t="s">
        <v>22</v>
      </c>
      <c r="C23" s="29" t="n">
        <f aca="false">'Einnahmen &amp; Ausgaben'!C28</f>
        <v>670</v>
      </c>
      <c r="D23" s="29" t="n">
        <f aca="false">'Einnahmen &amp; Ausgaben'!D28</f>
        <v>0</v>
      </c>
      <c r="E23" s="29" t="n">
        <f aca="false">D23-C23</f>
        <v>-670</v>
      </c>
      <c r="F23" s="30" t="n">
        <f aca="false">IF(C23&lt;&gt;0,(D23-C23)/ABS(C23),0)</f>
        <v>-1</v>
      </c>
    </row>
    <row r="24" customFormat="false" ht="19.5" hidden="false" customHeight="true" outlineLevel="0" collapsed="false">
      <c r="B24" s="31" t="s">
        <v>23</v>
      </c>
      <c r="C24" s="32" t="n">
        <f aca="false">'Einnahmen &amp; Ausgaben'!C39</f>
        <v>500</v>
      </c>
      <c r="D24" s="32" t="n">
        <f aca="false">'Einnahmen &amp; Ausgaben'!D39</f>
        <v>0</v>
      </c>
      <c r="E24" s="32" t="n">
        <f aca="false">D24-C24</f>
        <v>-500</v>
      </c>
      <c r="F24" s="33" t="n">
        <f aca="false">IF(C24&lt;&gt;0,(D24-C24)/ABS(C24),0)</f>
        <v>-1</v>
      </c>
    </row>
    <row r="25" customFormat="false" ht="19.5" hidden="false" customHeight="true" outlineLevel="0" collapsed="false">
      <c r="B25" s="34" t="s">
        <v>24</v>
      </c>
      <c r="C25" s="35" t="n">
        <f aca="false">'Einnahmen &amp; Ausgaben'!C46</f>
        <v>2475</v>
      </c>
      <c r="D25" s="35" t="n">
        <f aca="false">'Einnahmen &amp; Ausgaben'!D46</f>
        <v>0</v>
      </c>
      <c r="E25" s="35" t="n">
        <f aca="false">D25-C25</f>
        <v>-2475</v>
      </c>
      <c r="F25" s="36" t="n">
        <f aca="false">IF(C25&lt;&gt;0,(D25-C25)/ABS(C25),0)</f>
        <v>-1</v>
      </c>
    </row>
  </sheetData>
  <mergeCells count="6">
    <mergeCell ref="B2:F2"/>
    <mergeCell ref="B4:F4"/>
    <mergeCell ref="D7:F7"/>
    <mergeCell ref="B13:F13"/>
    <mergeCell ref="D14:F14"/>
    <mergeCell ref="B18:F18"/>
  </mergeCells>
  <conditionalFormatting sqref="E21:E25">
    <cfRule type="colorScale" priority="2">
      <colorScale>
        <cfvo type="min" val="0"/>
        <cfvo type="num" val="0"/>
        <cfvo type="max" val="0"/>
        <color rgb="FF63BE7B"/>
        <color rgb="FFFFFFFF"/>
        <color rgb="FFF8696B"/>
      </colorScale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0B981"/>
    <pageSetUpPr fitToPage="false"/>
  </sheetPr>
  <dimension ref="B1:F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5"/>
    <col collapsed="false" customWidth="true" hidden="false" outlineLevel="0" max="5" min="3" style="0" width="18"/>
    <col collapsed="false" customWidth="true" hidden="false" outlineLevel="0" max="6" min="6" style="0" width="22"/>
    <col collapsed="false" customWidth="true" hidden="false" outlineLevel="0" max="7" min="7" style="0" width="2"/>
  </cols>
  <sheetData>
    <row r="1" customFormat="false" ht="7.5" hidden="false" customHeight="true" outlineLevel="0" collapsed="false"/>
    <row r="2" customFormat="false" ht="36" hidden="false" customHeight="true" outlineLevel="0" collapsed="false">
      <c r="B2" s="37" t="s">
        <v>25</v>
      </c>
      <c r="C2" s="37"/>
      <c r="D2" s="37"/>
      <c r="E2" s="37"/>
      <c r="F2" s="37"/>
    </row>
    <row r="3" customFormat="false" ht="7.5" hidden="false" customHeight="true" outlineLevel="0" collapsed="false"/>
    <row r="4" customFormat="false" ht="21.75" hidden="false" customHeight="true" outlineLevel="0" collapsed="false">
      <c r="B4" s="3" t="s">
        <v>26</v>
      </c>
      <c r="C4" s="3" t="s">
        <v>27</v>
      </c>
      <c r="D4" s="3" t="s">
        <v>28</v>
      </c>
      <c r="E4" s="3" t="s">
        <v>29</v>
      </c>
      <c r="F4" s="3" t="s">
        <v>30</v>
      </c>
    </row>
    <row r="5" customFormat="false" ht="21.75" hidden="false" customHeight="true" outlineLevel="0" collapsed="false">
      <c r="B5" s="38" t="s">
        <v>31</v>
      </c>
      <c r="C5" s="39" t="n">
        <f aca="false">SUM(C6:C13)</f>
        <v>2500</v>
      </c>
      <c r="D5" s="39" t="n">
        <f aca="false">SUM(D6:D13)</f>
        <v>0</v>
      </c>
      <c r="E5" s="40" t="n">
        <f aca="false">D5-C5</f>
        <v>-2500</v>
      </c>
      <c r="F5" s="41" t="s">
        <v>32</v>
      </c>
    </row>
    <row r="6" customFormat="false" ht="19.5" hidden="false" customHeight="true" outlineLevel="0" collapsed="false">
      <c r="B6" s="28" t="s">
        <v>33</v>
      </c>
      <c r="C6" s="42" t="n">
        <v>2500</v>
      </c>
      <c r="D6" s="42" t="n">
        <v>0</v>
      </c>
      <c r="E6" s="29" t="n">
        <f aca="false">D6-C6</f>
        <v>-2500</v>
      </c>
      <c r="F6" s="27" t="s">
        <v>34</v>
      </c>
    </row>
    <row r="7" customFormat="false" ht="19.5" hidden="false" customHeight="true" outlineLevel="0" collapsed="false">
      <c r="B7" s="31" t="s">
        <v>35</v>
      </c>
      <c r="C7" s="42" t="n">
        <v>0</v>
      </c>
      <c r="D7" s="42" t="n">
        <v>0</v>
      </c>
      <c r="E7" s="32" t="n">
        <f aca="false">D7-C7</f>
        <v>0</v>
      </c>
      <c r="F7" s="43" t="s">
        <v>36</v>
      </c>
    </row>
    <row r="8" customFormat="false" ht="19.5" hidden="false" customHeight="true" outlineLevel="0" collapsed="false">
      <c r="B8" s="28" t="s">
        <v>37</v>
      </c>
      <c r="C8" s="42" t="n">
        <v>0</v>
      </c>
      <c r="D8" s="42" t="n">
        <v>0</v>
      </c>
      <c r="E8" s="29" t="n">
        <f aca="false">D8-C8</f>
        <v>0</v>
      </c>
      <c r="F8" s="27" t="s">
        <v>38</v>
      </c>
    </row>
    <row r="9" customFormat="false" ht="19.5" hidden="false" customHeight="true" outlineLevel="0" collapsed="false">
      <c r="B9" s="31" t="s">
        <v>39</v>
      </c>
      <c r="C9" s="42" t="n">
        <v>0</v>
      </c>
      <c r="D9" s="42" t="n">
        <v>0</v>
      </c>
      <c r="E9" s="32" t="n">
        <f aca="false">D9-C9</f>
        <v>0</v>
      </c>
      <c r="F9" s="43" t="s">
        <v>40</v>
      </c>
    </row>
    <row r="10" customFormat="false" ht="19.5" hidden="false" customHeight="true" outlineLevel="0" collapsed="false">
      <c r="B10" s="28" t="s">
        <v>41</v>
      </c>
      <c r="C10" s="42" t="n">
        <v>0</v>
      </c>
      <c r="D10" s="42" t="n">
        <v>0</v>
      </c>
      <c r="E10" s="29" t="n">
        <f aca="false">D10-C10</f>
        <v>0</v>
      </c>
      <c r="F10" s="27" t="s">
        <v>42</v>
      </c>
    </row>
    <row r="11" customFormat="false" ht="19.5" hidden="false" customHeight="true" outlineLevel="0" collapsed="false">
      <c r="B11" s="31" t="s">
        <v>43</v>
      </c>
      <c r="C11" s="42" t="n">
        <v>0</v>
      </c>
      <c r="D11" s="42" t="n">
        <v>0</v>
      </c>
      <c r="E11" s="32" t="n">
        <f aca="false">D11-C11</f>
        <v>0</v>
      </c>
      <c r="F11" s="43"/>
    </row>
    <row r="12" customFormat="false" ht="19.5" hidden="false" customHeight="true" outlineLevel="0" collapsed="false">
      <c r="B12" s="28" t="s">
        <v>44</v>
      </c>
      <c r="C12" s="42" t="n">
        <v>0</v>
      </c>
      <c r="D12" s="42" t="n">
        <v>0</v>
      </c>
      <c r="E12" s="29" t="n">
        <f aca="false">D12-C12</f>
        <v>0</v>
      </c>
      <c r="F12" s="27"/>
    </row>
    <row r="13" customFormat="false" ht="19.5" hidden="false" customHeight="true" outlineLevel="0" collapsed="false">
      <c r="B13" s="31" t="s">
        <v>45</v>
      </c>
      <c r="C13" s="42" t="n">
        <v>0</v>
      </c>
      <c r="D13" s="42" t="n">
        <v>0</v>
      </c>
      <c r="E13" s="32" t="n">
        <f aca="false">D13-C13</f>
        <v>0</v>
      </c>
      <c r="F13" s="43"/>
    </row>
    <row r="14" customFormat="false" ht="7.5" hidden="false" customHeight="true" outlineLevel="0" collapsed="false"/>
    <row r="15" customFormat="false" ht="21.75" hidden="false" customHeight="true" outlineLevel="0" collapsed="false">
      <c r="B15" s="44" t="s">
        <v>46</v>
      </c>
      <c r="C15" s="45" t="n">
        <f aca="false">SUM(C16:C26)</f>
        <v>1305</v>
      </c>
      <c r="D15" s="45" t="n">
        <f aca="false">SUM(D16:D26)</f>
        <v>0</v>
      </c>
      <c r="E15" s="46" t="n">
        <f aca="false">D15-C15</f>
        <v>-1305</v>
      </c>
      <c r="F15" s="47" t="s">
        <v>47</v>
      </c>
    </row>
    <row r="16" customFormat="false" ht="19.5" hidden="false" customHeight="true" outlineLevel="0" collapsed="false">
      <c r="B16" s="28" t="s">
        <v>48</v>
      </c>
      <c r="C16" s="42" t="n">
        <v>800</v>
      </c>
      <c r="D16" s="42" t="n">
        <v>0</v>
      </c>
      <c r="E16" s="29" t="n">
        <f aca="false">D16-C16</f>
        <v>-800</v>
      </c>
      <c r="F16" s="27" t="s">
        <v>49</v>
      </c>
    </row>
    <row r="17" customFormat="false" ht="19.5" hidden="false" customHeight="true" outlineLevel="0" collapsed="false">
      <c r="B17" s="31" t="s">
        <v>50</v>
      </c>
      <c r="C17" s="42" t="n">
        <v>80</v>
      </c>
      <c r="D17" s="42" t="n">
        <v>0</v>
      </c>
      <c r="E17" s="32" t="n">
        <f aca="false">D17-C17</f>
        <v>-80</v>
      </c>
      <c r="F17" s="43" t="s">
        <v>51</v>
      </c>
    </row>
    <row r="18" customFormat="false" ht="19.5" hidden="false" customHeight="true" outlineLevel="0" collapsed="false">
      <c r="B18" s="28" t="s">
        <v>52</v>
      </c>
      <c r="C18" s="42" t="n">
        <v>60</v>
      </c>
      <c r="D18" s="42" t="n">
        <v>0</v>
      </c>
      <c r="E18" s="29" t="n">
        <f aca="false">D18-C18</f>
        <v>-60</v>
      </c>
      <c r="F18" s="27" t="s">
        <v>51</v>
      </c>
    </row>
    <row r="19" customFormat="false" ht="19.5" hidden="false" customHeight="true" outlineLevel="0" collapsed="false">
      <c r="B19" s="31" t="s">
        <v>53</v>
      </c>
      <c r="C19" s="42" t="n">
        <v>40</v>
      </c>
      <c r="D19" s="42" t="n">
        <v>0</v>
      </c>
      <c r="E19" s="32" t="n">
        <f aca="false">D19-C19</f>
        <v>-40</v>
      </c>
      <c r="F19" s="43" t="s">
        <v>54</v>
      </c>
    </row>
    <row r="20" customFormat="false" ht="19.5" hidden="false" customHeight="true" outlineLevel="0" collapsed="false">
      <c r="B20" s="28" t="s">
        <v>55</v>
      </c>
      <c r="C20" s="42" t="n">
        <v>30</v>
      </c>
      <c r="D20" s="42" t="n">
        <v>0</v>
      </c>
      <c r="E20" s="29" t="n">
        <f aca="false">D20-C20</f>
        <v>-30</v>
      </c>
      <c r="F20" s="27" t="s">
        <v>56</v>
      </c>
    </row>
    <row r="21" customFormat="false" ht="19.5" hidden="false" customHeight="true" outlineLevel="0" collapsed="false">
      <c r="B21" s="31" t="s">
        <v>57</v>
      </c>
      <c r="C21" s="42" t="n">
        <v>200</v>
      </c>
      <c r="D21" s="42" t="n">
        <v>0</v>
      </c>
      <c r="E21" s="32" t="n">
        <f aca="false">D21-C21</f>
        <v>-200</v>
      </c>
      <c r="F21" s="43" t="s">
        <v>58</v>
      </c>
    </row>
    <row r="22" customFormat="false" ht="19.5" hidden="false" customHeight="true" outlineLevel="0" collapsed="false">
      <c r="B22" s="28" t="s">
        <v>59</v>
      </c>
      <c r="C22" s="42" t="n">
        <v>15</v>
      </c>
      <c r="D22" s="42" t="n">
        <v>0</v>
      </c>
      <c r="E22" s="29" t="n">
        <f aca="false">D22-C22</f>
        <v>-15</v>
      </c>
      <c r="F22" s="27" t="s">
        <v>60</v>
      </c>
    </row>
    <row r="23" customFormat="false" ht="19.5" hidden="false" customHeight="true" outlineLevel="0" collapsed="false">
      <c r="B23" s="31" t="s">
        <v>61</v>
      </c>
      <c r="C23" s="42" t="n">
        <v>80</v>
      </c>
      <c r="D23" s="42" t="n">
        <v>0</v>
      </c>
      <c r="E23" s="32" t="n">
        <f aca="false">D23-C23</f>
        <v>-80</v>
      </c>
      <c r="F23" s="43" t="s">
        <v>62</v>
      </c>
    </row>
    <row r="24" customFormat="false" ht="19.5" hidden="false" customHeight="true" outlineLevel="0" collapsed="false">
      <c r="B24" s="28" t="s">
        <v>63</v>
      </c>
      <c r="C24" s="42" t="n">
        <v>0</v>
      </c>
      <c r="D24" s="42" t="n">
        <v>0</v>
      </c>
      <c r="E24" s="29" t="n">
        <f aca="false">D24-C24</f>
        <v>0</v>
      </c>
      <c r="F24" s="27" t="s">
        <v>40</v>
      </c>
    </row>
    <row r="25" customFormat="false" ht="19.5" hidden="false" customHeight="true" outlineLevel="0" collapsed="false">
      <c r="B25" s="31" t="s">
        <v>64</v>
      </c>
      <c r="C25" s="42" t="n">
        <v>0</v>
      </c>
      <c r="D25" s="42" t="n">
        <v>0</v>
      </c>
      <c r="E25" s="32" t="n">
        <f aca="false">D25-C25</f>
        <v>0</v>
      </c>
      <c r="F25" s="43" t="s">
        <v>65</v>
      </c>
    </row>
    <row r="26" customFormat="false" ht="19.5" hidden="false" customHeight="true" outlineLevel="0" collapsed="false">
      <c r="B26" s="28" t="s">
        <v>66</v>
      </c>
      <c r="C26" s="42" t="n">
        <v>0</v>
      </c>
      <c r="D26" s="42" t="n">
        <v>0</v>
      </c>
      <c r="E26" s="29" t="n">
        <f aca="false">D26-C26</f>
        <v>0</v>
      </c>
      <c r="F26" s="27"/>
    </row>
    <row r="27" customFormat="false" ht="7.5" hidden="false" customHeight="true" outlineLevel="0" collapsed="false"/>
    <row r="28" customFormat="false" ht="21.75" hidden="false" customHeight="true" outlineLevel="0" collapsed="false">
      <c r="B28" s="48" t="s">
        <v>67</v>
      </c>
      <c r="C28" s="49" t="n">
        <f aca="false">SUM(C29:C37)</f>
        <v>670</v>
      </c>
      <c r="D28" s="49" t="n">
        <f aca="false">SUM(D29:D37)</f>
        <v>0</v>
      </c>
      <c r="E28" s="50" t="n">
        <f aca="false">D28-C28</f>
        <v>-670</v>
      </c>
      <c r="F28" s="51" t="s">
        <v>68</v>
      </c>
    </row>
    <row r="29" customFormat="false" ht="19.5" hidden="false" customHeight="true" outlineLevel="0" collapsed="false">
      <c r="B29" s="31" t="s">
        <v>69</v>
      </c>
      <c r="C29" s="42" t="n">
        <v>300</v>
      </c>
      <c r="D29" s="42" t="n">
        <v>0</v>
      </c>
      <c r="E29" s="32" t="n">
        <f aca="false">D29-C29</f>
        <v>-300</v>
      </c>
      <c r="F29" s="43" t="s">
        <v>70</v>
      </c>
    </row>
    <row r="30" customFormat="false" ht="19.5" hidden="false" customHeight="true" outlineLevel="0" collapsed="false">
      <c r="B30" s="28" t="s">
        <v>71</v>
      </c>
      <c r="C30" s="42" t="n">
        <v>50</v>
      </c>
      <c r="D30" s="42" t="n">
        <v>0</v>
      </c>
      <c r="E30" s="29" t="n">
        <f aca="false">D30-C30</f>
        <v>-50</v>
      </c>
      <c r="F30" s="27" t="s">
        <v>72</v>
      </c>
    </row>
    <row r="31" customFormat="false" ht="19.5" hidden="false" customHeight="true" outlineLevel="0" collapsed="false">
      <c r="B31" s="31" t="s">
        <v>73</v>
      </c>
      <c r="C31" s="42" t="n">
        <v>80</v>
      </c>
      <c r="D31" s="42" t="n">
        <v>0</v>
      </c>
      <c r="E31" s="32" t="n">
        <f aca="false">D31-C31</f>
        <v>-80</v>
      </c>
      <c r="F31" s="43" t="s">
        <v>74</v>
      </c>
    </row>
    <row r="32" customFormat="false" ht="19.5" hidden="false" customHeight="true" outlineLevel="0" collapsed="false">
      <c r="B32" s="28" t="s">
        <v>75</v>
      </c>
      <c r="C32" s="42" t="n">
        <v>80</v>
      </c>
      <c r="D32" s="42" t="n">
        <v>0</v>
      </c>
      <c r="E32" s="29" t="n">
        <f aca="false">D32-C32</f>
        <v>-80</v>
      </c>
      <c r="F32" s="27" t="s">
        <v>76</v>
      </c>
    </row>
    <row r="33" customFormat="false" ht="19.5" hidden="false" customHeight="true" outlineLevel="0" collapsed="false">
      <c r="B33" s="31" t="s">
        <v>77</v>
      </c>
      <c r="C33" s="42" t="n">
        <v>100</v>
      </c>
      <c r="D33" s="42" t="n">
        <v>0</v>
      </c>
      <c r="E33" s="32" t="n">
        <f aca="false">D33-C33</f>
        <v>-100</v>
      </c>
      <c r="F33" s="43" t="s">
        <v>78</v>
      </c>
    </row>
    <row r="34" customFormat="false" ht="19.5" hidden="false" customHeight="true" outlineLevel="0" collapsed="false">
      <c r="B34" s="28" t="s">
        <v>79</v>
      </c>
      <c r="C34" s="42" t="n">
        <v>30</v>
      </c>
      <c r="D34" s="42" t="n">
        <v>0</v>
      </c>
      <c r="E34" s="29" t="n">
        <f aca="false">D34-C34</f>
        <v>-30</v>
      </c>
      <c r="F34" s="27" t="s">
        <v>80</v>
      </c>
    </row>
    <row r="35" customFormat="false" ht="19.5" hidden="false" customHeight="true" outlineLevel="0" collapsed="false">
      <c r="B35" s="31" t="s">
        <v>81</v>
      </c>
      <c r="C35" s="42" t="n">
        <v>30</v>
      </c>
      <c r="D35" s="42" t="n">
        <v>0</v>
      </c>
      <c r="E35" s="32" t="n">
        <f aca="false">D35-C35</f>
        <v>-30</v>
      </c>
      <c r="F35" s="43"/>
    </row>
    <row r="36" customFormat="false" ht="19.5" hidden="false" customHeight="true" outlineLevel="0" collapsed="false">
      <c r="B36" s="28" t="s">
        <v>82</v>
      </c>
      <c r="C36" s="42" t="n">
        <v>0</v>
      </c>
      <c r="D36" s="42" t="n">
        <v>0</v>
      </c>
      <c r="E36" s="29" t="n">
        <f aca="false">D36-C36</f>
        <v>0</v>
      </c>
      <c r="F36" s="27"/>
    </row>
    <row r="37" customFormat="false" ht="19.5" hidden="false" customHeight="true" outlineLevel="0" collapsed="false">
      <c r="B37" s="31" t="s">
        <v>83</v>
      </c>
      <c r="C37" s="42" t="n">
        <v>0</v>
      </c>
      <c r="D37" s="42" t="n">
        <v>0</v>
      </c>
      <c r="E37" s="32" t="n">
        <f aca="false">D37-C37</f>
        <v>0</v>
      </c>
      <c r="F37" s="43"/>
    </row>
    <row r="38" customFormat="false" ht="7.5" hidden="false" customHeight="true" outlineLevel="0" collapsed="false"/>
    <row r="39" customFormat="false" ht="21.75" hidden="false" customHeight="true" outlineLevel="0" collapsed="false">
      <c r="B39" s="38" t="s">
        <v>84</v>
      </c>
      <c r="C39" s="39" t="n">
        <f aca="false">SUM(C40:C44)</f>
        <v>500</v>
      </c>
      <c r="D39" s="39" t="n">
        <f aca="false">SUM(D40:D44)</f>
        <v>0</v>
      </c>
      <c r="E39" s="40" t="n">
        <f aca="false">D39-C39</f>
        <v>-500</v>
      </c>
      <c r="F39" s="52" t="s">
        <v>85</v>
      </c>
    </row>
    <row r="40" customFormat="false" ht="19.5" hidden="false" customHeight="true" outlineLevel="0" collapsed="false">
      <c r="B40" s="28" t="s">
        <v>86</v>
      </c>
      <c r="C40" s="42" t="n">
        <v>200</v>
      </c>
      <c r="D40" s="42" t="n">
        <v>0</v>
      </c>
      <c r="E40" s="29" t="n">
        <f aca="false">D40-C40</f>
        <v>-200</v>
      </c>
      <c r="F40" s="27" t="s">
        <v>87</v>
      </c>
    </row>
    <row r="41" customFormat="false" ht="19.5" hidden="false" customHeight="true" outlineLevel="0" collapsed="false">
      <c r="B41" s="31" t="s">
        <v>88</v>
      </c>
      <c r="C41" s="42" t="n">
        <v>100</v>
      </c>
      <c r="D41" s="42" t="n">
        <v>0</v>
      </c>
      <c r="E41" s="32" t="n">
        <f aca="false">D41-C41</f>
        <v>-100</v>
      </c>
      <c r="F41" s="43" t="s">
        <v>89</v>
      </c>
    </row>
    <row r="42" customFormat="false" ht="19.5" hidden="false" customHeight="true" outlineLevel="0" collapsed="false">
      <c r="B42" s="28" t="s">
        <v>90</v>
      </c>
      <c r="C42" s="42" t="n">
        <v>100</v>
      </c>
      <c r="D42" s="42" t="n">
        <v>0</v>
      </c>
      <c r="E42" s="29" t="n">
        <f aca="false">D42-C42</f>
        <v>-100</v>
      </c>
      <c r="F42" s="27" t="s">
        <v>91</v>
      </c>
    </row>
    <row r="43" customFormat="false" ht="19.5" hidden="false" customHeight="true" outlineLevel="0" collapsed="false">
      <c r="B43" s="31" t="s">
        <v>92</v>
      </c>
      <c r="C43" s="42" t="n">
        <v>0</v>
      </c>
      <c r="D43" s="42" t="n">
        <v>0</v>
      </c>
      <c r="E43" s="32" t="n">
        <f aca="false">D43-C43</f>
        <v>0</v>
      </c>
      <c r="F43" s="43" t="s">
        <v>93</v>
      </c>
    </row>
    <row r="44" customFormat="false" ht="19.5" hidden="false" customHeight="true" outlineLevel="0" collapsed="false">
      <c r="B44" s="28" t="s">
        <v>94</v>
      </c>
      <c r="C44" s="42" t="n">
        <v>100</v>
      </c>
      <c r="D44" s="42" t="n">
        <v>0</v>
      </c>
      <c r="E44" s="29" t="n">
        <f aca="false">D44-C44</f>
        <v>-100</v>
      </c>
      <c r="F44" s="27" t="s">
        <v>95</v>
      </c>
    </row>
    <row r="45" customFormat="false" ht="7.5" hidden="false" customHeight="true" outlineLevel="0" collapsed="false"/>
    <row r="46" customFormat="false" ht="24" hidden="false" customHeight="true" outlineLevel="0" collapsed="false">
      <c r="B46" s="53" t="s">
        <v>96</v>
      </c>
      <c r="C46" s="54" t="n">
        <f aca="false">C15+C28+C39</f>
        <v>2475</v>
      </c>
      <c r="D46" s="54" t="n">
        <f aca="false">D15+D28+D39</f>
        <v>0</v>
      </c>
      <c r="E46" s="55" t="n">
        <f aca="false">D46-C46</f>
        <v>-2475</v>
      </c>
      <c r="F46" s="56" t="s">
        <v>97</v>
      </c>
    </row>
    <row r="47" customFormat="false" ht="24" hidden="false" customHeight="true" outlineLevel="0" collapsed="false">
      <c r="B47" s="38" t="s">
        <v>98</v>
      </c>
      <c r="C47" s="57" t="n">
        <f aca="false">C5-C46</f>
        <v>25</v>
      </c>
      <c r="D47" s="57" t="n">
        <f aca="false">D5-D46</f>
        <v>0</v>
      </c>
      <c r="E47" s="58" t="n">
        <f aca="false">D47-C47</f>
        <v>-25</v>
      </c>
      <c r="F47" s="59" t="s">
        <v>99</v>
      </c>
    </row>
  </sheetData>
  <mergeCells count="1">
    <mergeCell ref="B2:F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59E0B"/>
    <pageSetUpPr fitToPage="false"/>
  </sheetPr>
  <dimension ref="B1:O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8"/>
    <col collapsed="false" customWidth="true" hidden="false" outlineLevel="0" max="14" min="3" style="0" width="12"/>
    <col collapsed="false" customWidth="true" hidden="false" outlineLevel="0" max="15" min="15" style="0" width="14"/>
    <col collapsed="false" customWidth="true" hidden="false" outlineLevel="0" max="16" min="16" style="0" width="2"/>
  </cols>
  <sheetData>
    <row r="1" customFormat="false" ht="7.5" hidden="false" customHeight="true" outlineLevel="0" collapsed="false"/>
    <row r="2" customFormat="false" ht="36" hidden="false" customHeight="true" outlineLevel="0" collapsed="false">
      <c r="B2" s="60" t="s">
        <v>100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customFormat="false" ht="7.5" hidden="false" customHeight="true" outlineLevel="0" collapsed="false"/>
    <row r="4" customFormat="false" ht="21.75" hidden="false" customHeight="true" outlineLevel="0" collapsed="false">
      <c r="B4" s="3" t="s">
        <v>101</v>
      </c>
      <c r="C4" s="3" t="s">
        <v>102</v>
      </c>
      <c r="D4" s="3" t="s">
        <v>103</v>
      </c>
      <c r="E4" s="3" t="s">
        <v>104</v>
      </c>
      <c r="F4" s="3" t="s">
        <v>105</v>
      </c>
      <c r="G4" s="3" t="s">
        <v>106</v>
      </c>
      <c r="H4" s="3" t="s">
        <v>107</v>
      </c>
      <c r="I4" s="3" t="s">
        <v>108</v>
      </c>
      <c r="J4" s="3" t="s">
        <v>109</v>
      </c>
      <c r="K4" s="3" t="s">
        <v>110</v>
      </c>
      <c r="L4" s="3" t="s">
        <v>111</v>
      </c>
      <c r="M4" s="3" t="s">
        <v>112</v>
      </c>
      <c r="N4" s="3" t="s">
        <v>113</v>
      </c>
      <c r="O4" s="3" t="s">
        <v>114</v>
      </c>
    </row>
    <row r="5" customFormat="false" ht="21.75" hidden="false" customHeight="true" outlineLevel="0" collapsed="false">
      <c r="B5" s="61" t="s">
        <v>115</v>
      </c>
      <c r="C5" s="62" t="n">
        <v>2500</v>
      </c>
      <c r="D5" s="62" t="n">
        <v>2500</v>
      </c>
      <c r="E5" s="62" t="n">
        <v>2500</v>
      </c>
      <c r="F5" s="62" t="n">
        <v>2500</v>
      </c>
      <c r="G5" s="62" t="n">
        <v>2500</v>
      </c>
      <c r="H5" s="62" t="n">
        <v>2500</v>
      </c>
      <c r="I5" s="62" t="n">
        <v>2500</v>
      </c>
      <c r="J5" s="62" t="n">
        <v>2500</v>
      </c>
      <c r="K5" s="62" t="n">
        <v>2500</v>
      </c>
      <c r="L5" s="62" t="n">
        <v>2500</v>
      </c>
      <c r="M5" s="62" t="n">
        <v>2500</v>
      </c>
      <c r="N5" s="62" t="n">
        <v>2500</v>
      </c>
      <c r="O5" s="63" t="n">
        <f aca="false">SUM(C5:N5)</f>
        <v>30000</v>
      </c>
    </row>
    <row r="6" customFormat="false" ht="21.75" hidden="false" customHeight="true" outlineLevel="0" collapsed="false">
      <c r="B6" s="64" t="s">
        <v>116</v>
      </c>
      <c r="C6" s="62" t="n">
        <v>1305</v>
      </c>
      <c r="D6" s="62" t="n">
        <v>1305</v>
      </c>
      <c r="E6" s="62" t="n">
        <v>1305</v>
      </c>
      <c r="F6" s="62" t="n">
        <v>1305</v>
      </c>
      <c r="G6" s="62" t="n">
        <v>1305</v>
      </c>
      <c r="H6" s="62" t="n">
        <v>1305</v>
      </c>
      <c r="I6" s="62" t="n">
        <v>1305</v>
      </c>
      <c r="J6" s="62" t="n">
        <v>1305</v>
      </c>
      <c r="K6" s="62" t="n">
        <v>1305</v>
      </c>
      <c r="L6" s="62" t="n">
        <v>1305</v>
      </c>
      <c r="M6" s="62" t="n">
        <v>1305</v>
      </c>
      <c r="N6" s="62" t="n">
        <v>1305</v>
      </c>
      <c r="O6" s="65" t="n">
        <f aca="false">SUM(C6:N6)</f>
        <v>15660</v>
      </c>
    </row>
    <row r="7" customFormat="false" ht="21.75" hidden="false" customHeight="true" outlineLevel="0" collapsed="false">
      <c r="B7" s="66" t="s">
        <v>22</v>
      </c>
      <c r="C7" s="62" t="n">
        <v>670</v>
      </c>
      <c r="D7" s="62" t="n">
        <v>670</v>
      </c>
      <c r="E7" s="62" t="n">
        <v>670</v>
      </c>
      <c r="F7" s="62" t="n">
        <v>670</v>
      </c>
      <c r="G7" s="62" t="n">
        <v>670</v>
      </c>
      <c r="H7" s="62" t="n">
        <v>670</v>
      </c>
      <c r="I7" s="62" t="n">
        <v>670</v>
      </c>
      <c r="J7" s="62" t="n">
        <v>670</v>
      </c>
      <c r="K7" s="62" t="n">
        <v>670</v>
      </c>
      <c r="L7" s="62" t="n">
        <v>670</v>
      </c>
      <c r="M7" s="62" t="n">
        <v>670</v>
      </c>
      <c r="N7" s="62" t="n">
        <v>670</v>
      </c>
      <c r="O7" s="67" t="n">
        <f aca="false">SUM(C7:N7)</f>
        <v>8040</v>
      </c>
    </row>
    <row r="8" customFormat="false" ht="21.75" hidden="false" customHeight="true" outlineLevel="0" collapsed="false">
      <c r="B8" s="61" t="s">
        <v>23</v>
      </c>
      <c r="C8" s="62" t="n">
        <v>500</v>
      </c>
      <c r="D8" s="62" t="n">
        <v>500</v>
      </c>
      <c r="E8" s="62" t="n">
        <v>500</v>
      </c>
      <c r="F8" s="62" t="n">
        <v>500</v>
      </c>
      <c r="G8" s="62" t="n">
        <v>500</v>
      </c>
      <c r="H8" s="62" t="n">
        <v>500</v>
      </c>
      <c r="I8" s="62" t="n">
        <v>500</v>
      </c>
      <c r="J8" s="62" t="n">
        <v>500</v>
      </c>
      <c r="K8" s="62" t="n">
        <v>500</v>
      </c>
      <c r="L8" s="62" t="n">
        <v>500</v>
      </c>
      <c r="M8" s="62" t="n">
        <v>500</v>
      </c>
      <c r="N8" s="62" t="n">
        <v>500</v>
      </c>
      <c r="O8" s="63" t="n">
        <f aca="false">SUM(C8:N8)</f>
        <v>6000</v>
      </c>
    </row>
    <row r="9" customFormat="false" ht="21.75" hidden="false" customHeight="true" outlineLevel="0" collapsed="false">
      <c r="B9" s="68" t="s">
        <v>6</v>
      </c>
      <c r="C9" s="69" t="n">
        <f aca="false">C5-C6-C7-C8</f>
        <v>25</v>
      </c>
      <c r="D9" s="69" t="n">
        <f aca="false">D5-D6-D7-D8</f>
        <v>25</v>
      </c>
      <c r="E9" s="69" t="n">
        <f aca="false">E5-E6-E7-E8</f>
        <v>25</v>
      </c>
      <c r="F9" s="69" t="n">
        <f aca="false">F5-F6-F7-F8</f>
        <v>25</v>
      </c>
      <c r="G9" s="69" t="n">
        <f aca="false">G5-G6-G7-G8</f>
        <v>25</v>
      </c>
      <c r="H9" s="69" t="n">
        <f aca="false">H5-H6-H7-H8</f>
        <v>25</v>
      </c>
      <c r="I9" s="69" t="n">
        <f aca="false">I5-I6-I7-I8</f>
        <v>25</v>
      </c>
      <c r="J9" s="69" t="n">
        <f aca="false">J5-J6-J7-J8</f>
        <v>25</v>
      </c>
      <c r="K9" s="69" t="n">
        <f aca="false">K5-K6-K7-K8</f>
        <v>25</v>
      </c>
      <c r="L9" s="69" t="n">
        <f aca="false">L5-L6-L7-L8</f>
        <v>25</v>
      </c>
      <c r="M9" s="69" t="n">
        <f aca="false">M5-M6-M7-M8</f>
        <v>25</v>
      </c>
      <c r="N9" s="69" t="n">
        <f aca="false">N5-N6-N7-N8</f>
        <v>25</v>
      </c>
      <c r="O9" s="70" t="n">
        <f aca="false">SUM(C9:N9)</f>
        <v>300</v>
      </c>
    </row>
    <row r="10" customFormat="false" ht="21.75" hidden="false" customHeight="true" outlineLevel="0" collapsed="false">
      <c r="B10" s="61" t="s">
        <v>117</v>
      </c>
      <c r="C10" s="71" t="n">
        <f aca="false">IF(C5&gt;0,C8/C5,0)</f>
        <v>0.2</v>
      </c>
      <c r="D10" s="71" t="n">
        <f aca="false">IF(D5&gt;0,D8/D5,0)</f>
        <v>0.2</v>
      </c>
      <c r="E10" s="71" t="n">
        <f aca="false">IF(E5&gt;0,E8/E5,0)</f>
        <v>0.2</v>
      </c>
      <c r="F10" s="71" t="n">
        <f aca="false">IF(F5&gt;0,F8/F5,0)</f>
        <v>0.2</v>
      </c>
      <c r="G10" s="71" t="n">
        <f aca="false">IF(G5&gt;0,G8/G5,0)</f>
        <v>0.2</v>
      </c>
      <c r="H10" s="71" t="n">
        <f aca="false">IF(H5&gt;0,H8/H5,0)</f>
        <v>0.2</v>
      </c>
      <c r="I10" s="71" t="n">
        <f aca="false">IF(I5&gt;0,I8/I5,0)</f>
        <v>0.2</v>
      </c>
      <c r="J10" s="71" t="n">
        <f aca="false">IF(J5&gt;0,J8/J5,0)</f>
        <v>0.2</v>
      </c>
      <c r="K10" s="71" t="n">
        <f aca="false">IF(K5&gt;0,K8/K5,0)</f>
        <v>0.2</v>
      </c>
      <c r="L10" s="71" t="n">
        <f aca="false">IF(L5&gt;0,L8/L5,0)</f>
        <v>0.2</v>
      </c>
      <c r="M10" s="71" t="n">
        <f aca="false">IF(M5&gt;0,M8/M5,0)</f>
        <v>0.2</v>
      </c>
      <c r="N10" s="71" t="n">
        <f aca="false">IF(N5&gt;0,N8/N5,0)</f>
        <v>0.2</v>
      </c>
      <c r="O10" s="71" t="n">
        <f aca="false">AVERAGE(C10:N10)</f>
        <v>0.2</v>
      </c>
    </row>
  </sheetData>
  <mergeCells count="1">
    <mergeCell ref="B2:O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0B981"/>
    <pageSetUpPr fitToPage="false"/>
  </sheetPr>
  <dimension ref="B2:F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0"/>
    <col collapsed="false" customWidth="true" hidden="false" outlineLevel="0" max="5" min="3" style="0" width="18"/>
    <col collapsed="false" customWidth="true" hidden="false" outlineLevel="0" max="6" min="6" style="0" width="22"/>
    <col collapsed="false" customWidth="true" hidden="false" outlineLevel="0" max="7" min="7" style="0" width="2"/>
  </cols>
  <sheetData>
    <row r="2" customFormat="false" ht="36" hidden="false" customHeight="true" outlineLevel="0" collapsed="false">
      <c r="B2" s="37" t="s">
        <v>118</v>
      </c>
      <c r="C2" s="37"/>
      <c r="D2" s="37"/>
      <c r="E2" s="37"/>
      <c r="F2" s="37"/>
    </row>
    <row r="4" customFormat="false" ht="21.75" hidden="false" customHeight="true" outlineLevel="0" collapsed="false">
      <c r="B4" s="3" t="s">
        <v>101</v>
      </c>
      <c r="C4" s="3" t="s">
        <v>119</v>
      </c>
      <c r="D4" s="3" t="s">
        <v>120</v>
      </c>
      <c r="E4" s="3" t="s">
        <v>121</v>
      </c>
      <c r="F4" s="3" t="s">
        <v>122</v>
      </c>
    </row>
    <row r="5" customFormat="false" ht="21.75" hidden="false" customHeight="true" outlineLevel="0" collapsed="false">
      <c r="B5" s="72" t="s">
        <v>123</v>
      </c>
      <c r="C5" s="73" t="n">
        <f aca="false">'Einnahmen &amp; Ausgaben'!C5</f>
        <v>2500</v>
      </c>
      <c r="D5" s="74"/>
      <c r="E5" s="74"/>
      <c r="F5" s="74"/>
    </row>
    <row r="6" customFormat="false" ht="24" hidden="false" customHeight="true" outlineLevel="0" collapsed="false">
      <c r="B6" s="64" t="s">
        <v>124</v>
      </c>
      <c r="C6" s="75" t="n">
        <f aca="false">C5*0.5</f>
        <v>1250</v>
      </c>
      <c r="D6" s="45" t="n">
        <f aca="false">'Einnahmen &amp; Ausgaben'!C15</f>
        <v>1305</v>
      </c>
      <c r="E6" s="46" t="n">
        <f aca="false">D6-C6</f>
        <v>55</v>
      </c>
      <c r="F6" s="76" t="str">
        <f aca="false">IF(D6&lt;=C6,"✓ Im Zielbereich","⚠ Überschreitung")</f>
        <v>⚠ Überschreitung</v>
      </c>
    </row>
    <row r="7" customFormat="false" ht="24" hidden="false" customHeight="true" outlineLevel="0" collapsed="false">
      <c r="B7" s="66" t="s">
        <v>125</v>
      </c>
      <c r="C7" s="77" t="n">
        <f aca="false">C5*0.3</f>
        <v>750</v>
      </c>
      <c r="D7" s="49" t="n">
        <f aca="false">'Einnahmen &amp; Ausgaben'!C28</f>
        <v>670</v>
      </c>
      <c r="E7" s="50" t="n">
        <f aca="false">D7-C7</f>
        <v>-80</v>
      </c>
      <c r="F7" s="78" t="str">
        <f aca="false">IF(D7&lt;=C7,"✓ Im Zielbereich","⚠ Überschreitung")</f>
        <v>✓ Im Zielbereich</v>
      </c>
    </row>
    <row r="8" customFormat="false" ht="24" hidden="false" customHeight="true" outlineLevel="0" collapsed="false">
      <c r="B8" s="61" t="s">
        <v>126</v>
      </c>
      <c r="C8" s="79" t="n">
        <f aca="false">C5*0.2</f>
        <v>500</v>
      </c>
      <c r="D8" s="39" t="n">
        <f aca="false">'Einnahmen &amp; Ausgaben'!C39</f>
        <v>500</v>
      </c>
      <c r="E8" s="40" t="n">
        <f aca="false">D8-C8</f>
        <v>0</v>
      </c>
      <c r="F8" s="80" t="str">
        <f aca="false">IF(D8&lt;=C8,"✓ Im Zielbereich","⚠ Überschreitung")</f>
        <v>✓ Im Zielbereich</v>
      </c>
    </row>
    <row r="9" customFormat="false" ht="24" hidden="false" customHeight="true" outlineLevel="0" collapsed="false">
      <c r="B9" s="61" t="s">
        <v>127</v>
      </c>
      <c r="C9" s="81" t="s">
        <v>128</v>
      </c>
      <c r="D9" s="71" t="n">
        <f aca="false">IF(C5&gt;0,'Einnahmen &amp; Ausgaben'!C39/C5,0)</f>
        <v>0.2</v>
      </c>
      <c r="E9" s="82" t="n">
        <f aca="false">D9-0.2</f>
        <v>0</v>
      </c>
      <c r="F9" s="80" t="str">
        <f aca="false">IF(D9&gt;=0.2,"✓ Ziel erreicht","⚠ Sparquote erhöhen")</f>
        <v>✓ Ziel erreicht</v>
      </c>
    </row>
    <row r="11" customFormat="false" ht="7.5" hidden="false" customHeight="true" outlineLevel="0" collapsed="false"/>
    <row r="12" customFormat="false" ht="21.75" hidden="false" customHeight="true" outlineLevel="0" collapsed="false">
      <c r="B12" s="18" t="s">
        <v>129</v>
      </c>
      <c r="C12" s="18"/>
      <c r="D12" s="18"/>
      <c r="E12" s="18"/>
      <c r="F12" s="18"/>
    </row>
    <row r="13" customFormat="false" ht="21.75" hidden="false" customHeight="true" outlineLevel="0" collapsed="false">
      <c r="B13" s="83" t="s">
        <v>130</v>
      </c>
      <c r="C13" s="84" t="s">
        <v>131</v>
      </c>
      <c r="D13" s="84"/>
      <c r="E13" s="84"/>
      <c r="F13" s="84"/>
    </row>
    <row r="14" customFormat="false" ht="21.75" hidden="false" customHeight="true" outlineLevel="0" collapsed="false">
      <c r="B14" s="85" t="s">
        <v>132</v>
      </c>
      <c r="C14" s="84" t="s">
        <v>133</v>
      </c>
      <c r="D14" s="84"/>
      <c r="E14" s="84"/>
      <c r="F14" s="84"/>
    </row>
    <row r="15" customFormat="false" ht="21.75" hidden="false" customHeight="true" outlineLevel="0" collapsed="false">
      <c r="B15" s="86" t="s">
        <v>134</v>
      </c>
      <c r="C15" s="84" t="s">
        <v>135</v>
      </c>
      <c r="D15" s="84"/>
      <c r="E15" s="84"/>
      <c r="F15" s="84"/>
    </row>
    <row r="16" customFormat="false" ht="21.75" hidden="false" customHeight="true" outlineLevel="0" collapsed="false">
      <c r="B16" s="87" t="s">
        <v>136</v>
      </c>
      <c r="C16" s="84" t="s">
        <v>137</v>
      </c>
      <c r="D16" s="84"/>
      <c r="E16" s="84"/>
      <c r="F16" s="84"/>
    </row>
    <row r="18" customFormat="false" ht="7.5" hidden="false" customHeight="true" outlineLevel="0" collapsed="false"/>
    <row r="19" customFormat="false" ht="21.75" hidden="false" customHeight="true" outlineLevel="0" collapsed="false">
      <c r="B19" s="88" t="s">
        <v>138</v>
      </c>
      <c r="C19" s="88"/>
    </row>
    <row r="20" customFormat="false" ht="19.5" hidden="false" customHeight="true" outlineLevel="0" collapsed="false">
      <c r="B20" s="89" t="s">
        <v>139</v>
      </c>
      <c r="C20" s="90" t="n">
        <f aca="false">C6</f>
        <v>1250</v>
      </c>
    </row>
    <row r="21" customFormat="false" ht="19.5" hidden="false" customHeight="true" outlineLevel="0" collapsed="false">
      <c r="B21" s="89" t="s">
        <v>140</v>
      </c>
      <c r="C21" s="90" t="n">
        <f aca="false">C7</f>
        <v>750</v>
      </c>
    </row>
    <row r="22" customFormat="false" ht="19.5" hidden="false" customHeight="true" outlineLevel="0" collapsed="false">
      <c r="B22" s="89" t="s">
        <v>141</v>
      </c>
      <c r="C22" s="90" t="n">
        <f aca="false">C8</f>
        <v>500</v>
      </c>
    </row>
  </sheetData>
  <mergeCells count="7">
    <mergeCell ref="B2:F2"/>
    <mergeCell ref="B12:F12"/>
    <mergeCell ref="C13:F13"/>
    <mergeCell ref="C14:F14"/>
    <mergeCell ref="C15:F15"/>
    <mergeCell ref="C16:F16"/>
    <mergeCell ref="B19:C1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B5CF6"/>
    <pageSetUpPr fitToPage="false"/>
  </sheetPr>
  <dimension ref="B2:G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0"/>
    <col collapsed="false" customWidth="true" hidden="false" outlineLevel="0" max="3" min="3" style="0" width="20"/>
    <col collapsed="false" customWidth="true" hidden="false" outlineLevel="0" max="7" min="4" style="0" width="18"/>
    <col collapsed="false" customWidth="true" hidden="false" outlineLevel="0" max="8" min="8" style="0" width="2"/>
  </cols>
  <sheetData>
    <row r="2" customFormat="false" ht="36" hidden="false" customHeight="true" outlineLevel="0" collapsed="false">
      <c r="B2" s="91" t="s">
        <v>142</v>
      </c>
      <c r="C2" s="91"/>
      <c r="D2" s="91"/>
      <c r="E2" s="91"/>
      <c r="F2" s="91"/>
      <c r="G2" s="91"/>
    </row>
    <row r="4" customFormat="false" ht="21.75" hidden="false" customHeight="true" outlineLevel="0" collapsed="false">
      <c r="B4" s="19" t="s">
        <v>143</v>
      </c>
      <c r="C4" s="92" t="s">
        <v>144</v>
      </c>
    </row>
    <row r="5" customFormat="false" ht="21.75" hidden="false" customHeight="true" outlineLevel="0" collapsed="false">
      <c r="B5" s="19" t="s">
        <v>145</v>
      </c>
      <c r="C5" s="92"/>
    </row>
    <row r="6" customFormat="false" ht="21.75" hidden="false" customHeight="true" outlineLevel="0" collapsed="false">
      <c r="B6" s="19" t="s">
        <v>146</v>
      </c>
      <c r="C6" s="92"/>
    </row>
    <row r="7" customFormat="false" ht="21.75" hidden="false" customHeight="true" outlineLevel="0" collapsed="false">
      <c r="B7" s="19" t="s">
        <v>147</v>
      </c>
      <c r="C7" s="92"/>
    </row>
    <row r="9" customFormat="false" ht="21.75" hidden="false" customHeight="true" outlineLevel="0" collapsed="false">
      <c r="B9" s="93" t="s">
        <v>148</v>
      </c>
      <c r="C9" s="93" t="s">
        <v>101</v>
      </c>
      <c r="D9" s="93" t="s">
        <v>149</v>
      </c>
      <c r="E9" s="93" t="s">
        <v>150</v>
      </c>
      <c r="F9" s="93" t="s">
        <v>18</v>
      </c>
      <c r="G9" s="93" t="s">
        <v>122</v>
      </c>
    </row>
    <row r="10" customFormat="false" ht="19.5" hidden="false" customHeight="true" outlineLevel="0" collapsed="false">
      <c r="B10" s="28" t="s">
        <v>151</v>
      </c>
      <c r="C10" s="94" t="s">
        <v>152</v>
      </c>
      <c r="D10" s="42" t="n">
        <v>5000</v>
      </c>
      <c r="E10" s="42" t="n">
        <v>0</v>
      </c>
      <c r="F10" s="29" t="n">
        <f aca="false">E10-D10</f>
        <v>-5000</v>
      </c>
      <c r="G10" s="95" t="str">
        <f aca="false">IF(E10=0,"Noch offen",IF(E10&lt;=D10,"✓ Im Budget","⚠ Überschreitung"))</f>
        <v>Noch offen</v>
      </c>
    </row>
    <row r="11" customFormat="false" ht="19.5" hidden="false" customHeight="true" outlineLevel="0" collapsed="false">
      <c r="B11" s="31" t="s">
        <v>153</v>
      </c>
      <c r="C11" s="96" t="s">
        <v>154</v>
      </c>
      <c r="D11" s="42" t="n">
        <v>2000</v>
      </c>
      <c r="E11" s="42" t="n">
        <v>0</v>
      </c>
      <c r="F11" s="32" t="n">
        <f aca="false">E11-D11</f>
        <v>-2000</v>
      </c>
      <c r="G11" s="97" t="str">
        <f aca="false">IF(E11=0,"Noch offen",IF(E11&lt;=D11,"✓ Im Budget","⚠ Überschreitung"))</f>
        <v>Noch offen</v>
      </c>
    </row>
    <row r="12" customFormat="false" ht="19.5" hidden="false" customHeight="true" outlineLevel="0" collapsed="false">
      <c r="B12" s="28" t="s">
        <v>155</v>
      </c>
      <c r="C12" s="94" t="s">
        <v>156</v>
      </c>
      <c r="D12" s="42" t="n">
        <v>500</v>
      </c>
      <c r="E12" s="42" t="n">
        <v>0</v>
      </c>
      <c r="F12" s="29" t="n">
        <f aca="false">E12-D12</f>
        <v>-500</v>
      </c>
      <c r="G12" s="95" t="str">
        <f aca="false">IF(E12=0,"Noch offen",IF(E12&lt;=D12,"✓ Im Budget","⚠ Überschreitung"))</f>
        <v>Noch offen</v>
      </c>
    </row>
    <row r="13" customFormat="false" ht="19.5" hidden="false" customHeight="true" outlineLevel="0" collapsed="false">
      <c r="B13" s="31" t="s">
        <v>157</v>
      </c>
      <c r="C13" s="96" t="s">
        <v>158</v>
      </c>
      <c r="D13" s="42" t="n">
        <v>1500</v>
      </c>
      <c r="E13" s="42" t="n">
        <v>0</v>
      </c>
      <c r="F13" s="32" t="n">
        <f aca="false">E13-D13</f>
        <v>-1500</v>
      </c>
      <c r="G13" s="97" t="str">
        <f aca="false">IF(E13=0,"Noch offen",IF(E13&lt;=D13,"✓ Im Budget","⚠ Überschreitung"))</f>
        <v>Noch offen</v>
      </c>
    </row>
    <row r="14" customFormat="false" ht="19.5" hidden="false" customHeight="true" outlineLevel="0" collapsed="false">
      <c r="B14" s="28" t="s">
        <v>159</v>
      </c>
      <c r="C14" s="94" t="s">
        <v>160</v>
      </c>
      <c r="D14" s="42" t="n">
        <v>1000</v>
      </c>
      <c r="E14" s="42" t="n">
        <v>0</v>
      </c>
      <c r="F14" s="29" t="n">
        <f aca="false">E14-D14</f>
        <v>-1000</v>
      </c>
      <c r="G14" s="95" t="str">
        <f aca="false">IF(E14=0,"Noch offen",IF(E14&lt;=D14,"✓ Im Budget","⚠ Überschreitung"))</f>
        <v>Noch offen</v>
      </c>
    </row>
    <row r="15" customFormat="false" ht="19.5" hidden="false" customHeight="true" outlineLevel="0" collapsed="false">
      <c r="B15" s="31" t="s">
        <v>161</v>
      </c>
      <c r="C15" s="96" t="s">
        <v>162</v>
      </c>
      <c r="D15" s="42" t="n">
        <v>2000</v>
      </c>
      <c r="E15" s="42" t="n">
        <v>0</v>
      </c>
      <c r="F15" s="32" t="n">
        <f aca="false">E15-D15</f>
        <v>-2000</v>
      </c>
      <c r="G15" s="97" t="str">
        <f aca="false">IF(E15=0,"Noch offen",IF(E15&lt;=D15,"✓ Im Budget","⚠ Überschreitung"))</f>
        <v>Noch offen</v>
      </c>
    </row>
    <row r="16" customFormat="false" ht="19.5" hidden="false" customHeight="true" outlineLevel="0" collapsed="false">
      <c r="B16" s="28" t="s">
        <v>163</v>
      </c>
      <c r="C16" s="94" t="s">
        <v>164</v>
      </c>
      <c r="D16" s="42" t="n">
        <v>200</v>
      </c>
      <c r="E16" s="42" t="n">
        <v>0</v>
      </c>
      <c r="F16" s="29" t="n">
        <f aca="false">E16-D16</f>
        <v>-200</v>
      </c>
      <c r="G16" s="95" t="str">
        <f aca="false">IF(E16=0,"Noch offen",IF(E16&lt;=D16,"✓ Im Budget","⚠ Überschreitung"))</f>
        <v>Noch offen</v>
      </c>
    </row>
    <row r="17" customFormat="false" ht="19.5" hidden="false" customHeight="true" outlineLevel="0" collapsed="false">
      <c r="B17" s="31" t="s">
        <v>165</v>
      </c>
      <c r="C17" s="96" t="s">
        <v>166</v>
      </c>
      <c r="D17" s="98" t="n">
        <f aca="false">SUM(D10:D16)*0.1</f>
        <v>1220</v>
      </c>
      <c r="E17" s="42" t="n">
        <v>0</v>
      </c>
      <c r="F17" s="32" t="n">
        <f aca="false">E17-D17</f>
        <v>-1220</v>
      </c>
      <c r="G17" s="97" t="str">
        <f aca="false">IF(E17=0,"Noch offen",IF(E17&lt;=D17,"✓ Im Budget","⚠ Überschreitung"))</f>
        <v>Noch offen</v>
      </c>
    </row>
    <row r="18" customFormat="false" ht="19.5" hidden="false" customHeight="true" outlineLevel="0" collapsed="false">
      <c r="B18" s="28" t="s">
        <v>167</v>
      </c>
      <c r="C18" s="94" t="s">
        <v>168</v>
      </c>
      <c r="D18" s="42" t="n">
        <v>0</v>
      </c>
      <c r="E18" s="42" t="n">
        <v>0</v>
      </c>
      <c r="F18" s="29" t="n">
        <f aca="false">E18-D18</f>
        <v>0</v>
      </c>
      <c r="G18" s="95" t="str">
        <f aca="false">IF(E18=0,"Noch offen",IF(E18&lt;=D18,"✓ Im Budget","⚠ Überschreitung"))</f>
        <v>Noch offen</v>
      </c>
    </row>
    <row r="19" customFormat="false" ht="19.5" hidden="false" customHeight="true" outlineLevel="0" collapsed="false">
      <c r="B19" s="31" t="s">
        <v>169</v>
      </c>
      <c r="C19" s="96" t="s">
        <v>168</v>
      </c>
      <c r="D19" s="42" t="n">
        <v>0</v>
      </c>
      <c r="E19" s="42" t="n">
        <v>0</v>
      </c>
      <c r="F19" s="32" t="n">
        <f aca="false">E19-D19</f>
        <v>0</v>
      </c>
      <c r="G19" s="97" t="str">
        <f aca="false">IF(E19=0,"Noch offen",IF(E19&lt;=D19,"✓ Im Budget","⚠ Überschreitung"))</f>
        <v>Noch offen</v>
      </c>
    </row>
    <row r="20" customFormat="false" ht="7.5" hidden="false" customHeight="true" outlineLevel="0" collapsed="false"/>
    <row r="21" customFormat="false" ht="24" hidden="false" customHeight="true" outlineLevel="0" collapsed="false">
      <c r="B21" s="99" t="s">
        <v>170</v>
      </c>
      <c r="C21" s="100"/>
      <c r="D21" s="101" t="n">
        <f aca="false">SUM(D10:D19)</f>
        <v>13420</v>
      </c>
      <c r="E21" s="101" t="n">
        <f aca="false">SUM(E10:E19)</f>
        <v>0</v>
      </c>
      <c r="F21" s="102" t="n">
        <f aca="false">E21-D21</f>
        <v>-13420</v>
      </c>
      <c r="G21" s="99" t="str">
        <f aca="false">IF(E21&lt;=D21,"✓ Im Budget","⚠ Überschreitung")</f>
        <v>✓ Im Budget</v>
      </c>
    </row>
  </sheetData>
  <mergeCells count="1">
    <mergeCell ref="B2:G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F4444"/>
    <pageSetUpPr fitToPage="false"/>
  </sheetPr>
  <dimension ref="B2:D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5"/>
    <col collapsed="false" customWidth="true" hidden="false" outlineLevel="0" max="3" min="3" style="0" width="28"/>
    <col collapsed="false" customWidth="true" hidden="false" outlineLevel="0" max="4" min="4" style="0" width="55"/>
    <col collapsed="false" customWidth="true" hidden="false" outlineLevel="0" max="5" min="5" style="0" width="2"/>
  </cols>
  <sheetData>
    <row r="2" customFormat="false" ht="36" hidden="false" customHeight="true" outlineLevel="0" collapsed="false">
      <c r="B2" s="103" t="s">
        <v>171</v>
      </c>
      <c r="C2" s="103"/>
      <c r="D2" s="103"/>
    </row>
    <row r="4" customFormat="false" ht="21.75" hidden="false" customHeight="true" outlineLevel="0" collapsed="false">
      <c r="B4" s="104"/>
      <c r="C4" s="105" t="s">
        <v>172</v>
      </c>
      <c r="D4" s="105"/>
    </row>
    <row r="5" customFormat="false" ht="21.75" hidden="false" customHeight="true" outlineLevel="0" collapsed="false">
      <c r="B5" s="106" t="s">
        <v>173</v>
      </c>
      <c r="C5" s="83" t="s">
        <v>174</v>
      </c>
      <c r="D5" s="107" t="s">
        <v>175</v>
      </c>
    </row>
    <row r="6" customFormat="false" ht="21.75" hidden="false" customHeight="true" outlineLevel="0" collapsed="false">
      <c r="B6" s="108" t="s">
        <v>176</v>
      </c>
      <c r="C6" s="109" t="s">
        <v>177</v>
      </c>
      <c r="D6" s="110" t="s">
        <v>178</v>
      </c>
    </row>
    <row r="7" customFormat="false" ht="21.75" hidden="false" customHeight="true" outlineLevel="0" collapsed="false">
      <c r="B7" s="106" t="s">
        <v>179</v>
      </c>
      <c r="C7" s="83" t="s">
        <v>180</v>
      </c>
      <c r="D7" s="107" t="s">
        <v>181</v>
      </c>
    </row>
    <row r="8" customFormat="false" ht="21.75" hidden="false" customHeight="true" outlineLevel="0" collapsed="false">
      <c r="B8" s="108" t="s">
        <v>182</v>
      </c>
      <c r="C8" s="109" t="s">
        <v>183</v>
      </c>
      <c r="D8" s="110" t="s">
        <v>184</v>
      </c>
    </row>
    <row r="9" customFormat="false" ht="21.75" hidden="false" customHeight="true" outlineLevel="0" collapsed="false">
      <c r="B9" s="106" t="s">
        <v>185</v>
      </c>
      <c r="C9" s="83" t="s">
        <v>186</v>
      </c>
      <c r="D9" s="107" t="s">
        <v>187</v>
      </c>
    </row>
    <row r="11" customFormat="false" ht="7.5" hidden="false" customHeight="true" outlineLevel="0" collapsed="false"/>
    <row r="12" customFormat="false" ht="21.75" hidden="false" customHeight="true" outlineLevel="0" collapsed="false">
      <c r="B12" s="111"/>
      <c r="C12" s="112" t="s">
        <v>188</v>
      </c>
      <c r="D12" s="112"/>
    </row>
    <row r="13" customFormat="false" ht="21.75" hidden="false" customHeight="true" outlineLevel="0" collapsed="false">
      <c r="B13" s="113" t="s">
        <v>173</v>
      </c>
      <c r="C13" s="83" t="s">
        <v>189</v>
      </c>
      <c r="D13" s="107" t="s">
        <v>190</v>
      </c>
    </row>
    <row r="14" customFormat="false" ht="21.75" hidden="false" customHeight="true" outlineLevel="0" collapsed="false">
      <c r="B14" s="114" t="s">
        <v>176</v>
      </c>
      <c r="C14" s="109" t="s">
        <v>191</v>
      </c>
      <c r="D14" s="110" t="s">
        <v>192</v>
      </c>
    </row>
    <row r="15" customFormat="false" ht="21.75" hidden="false" customHeight="true" outlineLevel="0" collapsed="false">
      <c r="B15" s="113" t="s">
        <v>179</v>
      </c>
      <c r="C15" s="83" t="s">
        <v>193</v>
      </c>
      <c r="D15" s="107" t="s">
        <v>194</v>
      </c>
    </row>
    <row r="16" customFormat="false" ht="21.75" hidden="false" customHeight="true" outlineLevel="0" collapsed="false">
      <c r="B16" s="114" t="s">
        <v>182</v>
      </c>
      <c r="C16" s="109" t="s">
        <v>195</v>
      </c>
      <c r="D16" s="110" t="s">
        <v>196</v>
      </c>
    </row>
    <row r="17" customFormat="false" ht="21.75" hidden="false" customHeight="true" outlineLevel="0" collapsed="false">
      <c r="B17" s="113" t="s">
        <v>185</v>
      </c>
      <c r="C17" s="83" t="s">
        <v>197</v>
      </c>
      <c r="D17" s="107" t="s">
        <v>198</v>
      </c>
    </row>
    <row r="18" customFormat="false" ht="21.75" hidden="false" customHeight="true" outlineLevel="0" collapsed="false">
      <c r="B18" s="114" t="s">
        <v>199</v>
      </c>
      <c r="C18" s="109" t="s">
        <v>200</v>
      </c>
      <c r="D18" s="110" t="s">
        <v>201</v>
      </c>
    </row>
    <row r="19" customFormat="false" ht="21.75" hidden="false" customHeight="true" outlineLevel="0" collapsed="false">
      <c r="B19" s="113" t="s">
        <v>202</v>
      </c>
      <c r="C19" s="83" t="s">
        <v>203</v>
      </c>
      <c r="D19" s="107" t="s">
        <v>204</v>
      </c>
    </row>
    <row r="20" customFormat="false" ht="21.75" hidden="false" customHeight="true" outlineLevel="0" collapsed="false">
      <c r="B20" s="114" t="s">
        <v>205</v>
      </c>
      <c r="C20" s="109" t="s">
        <v>206</v>
      </c>
      <c r="D20" s="110" t="s">
        <v>207</v>
      </c>
    </row>
    <row r="21" customFormat="false" ht="21.75" hidden="false" customHeight="true" outlineLevel="0" collapsed="false">
      <c r="B21" s="113" t="s">
        <v>208</v>
      </c>
      <c r="C21" s="83" t="s">
        <v>209</v>
      </c>
      <c r="D21" s="107" t="s">
        <v>210</v>
      </c>
    </row>
    <row r="22" customFormat="false" ht="21.75" hidden="false" customHeight="true" outlineLevel="0" collapsed="false">
      <c r="B22" s="114" t="s">
        <v>211</v>
      </c>
      <c r="C22" s="109" t="s">
        <v>212</v>
      </c>
      <c r="D22" s="110" t="s">
        <v>213</v>
      </c>
    </row>
    <row r="24" customFormat="false" ht="7.5" hidden="false" customHeight="true" outlineLevel="0" collapsed="false"/>
    <row r="25" customFormat="false" ht="21.75" hidden="false" customHeight="true" outlineLevel="0" collapsed="false">
      <c r="B25" s="115"/>
      <c r="C25" s="116" t="s">
        <v>214</v>
      </c>
      <c r="D25" s="116"/>
    </row>
    <row r="26" customFormat="false" ht="21.75" hidden="false" customHeight="true" outlineLevel="0" collapsed="false">
      <c r="B26" s="117" t="s">
        <v>215</v>
      </c>
      <c r="C26" s="118" t="s">
        <v>216</v>
      </c>
      <c r="D26" s="107" t="s">
        <v>217</v>
      </c>
    </row>
    <row r="27" customFormat="false" ht="21.75" hidden="false" customHeight="true" outlineLevel="0" collapsed="false">
      <c r="B27" s="119" t="s">
        <v>215</v>
      </c>
      <c r="C27" s="120" t="s">
        <v>218</v>
      </c>
      <c r="D27" s="110" t="s">
        <v>219</v>
      </c>
    </row>
    <row r="28" customFormat="false" ht="21.75" hidden="false" customHeight="true" outlineLevel="0" collapsed="false">
      <c r="B28" s="117" t="s">
        <v>215</v>
      </c>
      <c r="C28" s="118" t="s">
        <v>220</v>
      </c>
      <c r="D28" s="107" t="s">
        <v>221</v>
      </c>
    </row>
    <row r="29" customFormat="false" ht="21.75" hidden="false" customHeight="true" outlineLevel="0" collapsed="false">
      <c r="B29" s="119" t="s">
        <v>215</v>
      </c>
      <c r="C29" s="120" t="s">
        <v>222</v>
      </c>
      <c r="D29" s="110" t="s">
        <v>223</v>
      </c>
    </row>
    <row r="30" customFormat="false" ht="21.75" hidden="false" customHeight="true" outlineLevel="0" collapsed="false">
      <c r="B30" s="117" t="s">
        <v>215</v>
      </c>
      <c r="C30" s="118" t="s">
        <v>224</v>
      </c>
      <c r="D30" s="107" t="s">
        <v>225</v>
      </c>
    </row>
  </sheetData>
  <mergeCells count="4">
    <mergeCell ref="B2:D2"/>
    <mergeCell ref="C4:D4"/>
    <mergeCell ref="C12:D12"/>
    <mergeCell ref="C25:D2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2026-03-17T07:48:57Z</dcterms:created>
  <dc:creator>openpyxl</dc:creator>
  <dc:description/>
  <dc:language>en-US</dc:language>
  <cp:lastModifiedBy/>
  <dcterms:modified xsi:type="dcterms:W3CDTF">2026-03-17T07:49:06Z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