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ckpit" sheetId="1" state="visible" r:id="rId1"/>
    <sheet xmlns:r="http://schemas.openxmlformats.org/officeDocument/2006/relationships" name="Annahmen" sheetId="2" state="visible" r:id="rId2"/>
    <sheet xmlns:r="http://schemas.openxmlformats.org/officeDocument/2006/relationships" name="Kosten" sheetId="3" state="visible" r:id="rId3"/>
    <sheet xmlns:r="http://schemas.openxmlformats.org/officeDocument/2006/relationships" name="Nutzen" sheetId="4" state="visible" r:id="rId4"/>
    <sheet xmlns:r="http://schemas.openxmlformats.org/officeDocument/2006/relationships" name="Cashflow" sheetId="5" state="visible" r:id="rId5"/>
    <sheet xmlns:r="http://schemas.openxmlformats.org/officeDocument/2006/relationships" name="Szenarie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#,##0 €"/>
  </numFmts>
  <fonts count="7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0000FF"/>
    </font>
    <font>
      <b val="1"/>
    </font>
    <font>
      <b val="1"/>
      <color rgb="00FFFFFF"/>
    </font>
    <font>
      <b val="1"/>
      <color rgb="00FFFFFF"/>
      <sz val="14"/>
    </font>
    <font>
      <b val="1"/>
      <sz val="12"/>
    </font>
  </fonts>
  <fills count="7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E2E8F0"/>
      </patternFill>
    </fill>
    <fill>
      <patternFill patternType="solid">
        <fgColor rgb="00FFFF00"/>
      </patternFill>
    </fill>
    <fill>
      <patternFill patternType="solid">
        <fgColor rgb="0090EE90"/>
      </patternFill>
    </fill>
    <fill>
      <patternFill patternType="solid">
        <fgColor rgb="00FFCCC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2" fillId="0" borderId="0" pivotButton="0" quotePrefix="0" xfId="0"/>
    <xf numFmtId="0" fontId="3" fillId="3" borderId="0" pivotButton="0" quotePrefix="0" xfId="0"/>
    <xf numFmtId="0" fontId="4" fillId="2" borderId="0" applyAlignment="1" pivotButton="0" quotePrefix="0" xfId="0">
      <alignment horizontal="center"/>
    </xf>
    <xf numFmtId="0" fontId="0" fillId="0" borderId="1" pivotButton="0" quotePrefix="0" xfId="0"/>
    <xf numFmtId="0" fontId="3" fillId="0" borderId="1" pivotButton="0" quotePrefix="0" xfId="0"/>
    <xf numFmtId="0" fontId="5" fillId="2" borderId="0" pivotButton="0" quotePrefix="0" xfId="0"/>
    <xf numFmtId="0" fontId="2" fillId="4" borderId="0" pivotButton="0" quotePrefix="0" xfId="0"/>
    <xf numFmtId="164" fontId="2" fillId="4" borderId="0" pivotButton="0" quotePrefix="0" xfId="0"/>
    <xf numFmtId="165" fontId="0" fillId="0" borderId="0" pivotButton="0" quotePrefix="0" xfId="0"/>
    <xf numFmtId="0" fontId="4" fillId="2" borderId="1" applyAlignment="1" pivotButton="0" quotePrefix="0" xfId="0">
      <alignment horizontal="center"/>
    </xf>
    <xf numFmtId="165" fontId="2" fillId="4" borderId="0" pivotButton="0" quotePrefix="0" xfId="0"/>
    <xf numFmtId="0" fontId="3" fillId="0" borderId="0" pivotButton="0" quotePrefix="0" xfId="0"/>
    <xf numFmtId="165" fontId="3" fillId="0" borderId="0" pivotButton="0" quotePrefix="0" xfId="0"/>
    <xf numFmtId="0" fontId="4" fillId="2" borderId="0" pivotButton="0" quotePrefix="0" xfId="0"/>
    <xf numFmtId="165" fontId="3" fillId="3" borderId="0" pivotButton="0" quotePrefix="0" xfId="0"/>
    <xf numFmtId="165" fontId="3" fillId="5" borderId="0" pivotButton="0" quotePrefix="0" xfId="0"/>
    <xf numFmtId="164" fontId="0" fillId="0" borderId="0" pivotButton="0" quotePrefix="0" xfId="0"/>
    <xf numFmtId="0" fontId="4" fillId="2" borderId="1" pivotButton="0" quotePrefix="0" xfId="0"/>
    <xf numFmtId="0" fontId="0" fillId="5" borderId="0" pivotButton="0" quotePrefix="0" xfId="0"/>
    <xf numFmtId="0" fontId="0" fillId="6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0" customWidth="1" min="3" max="3"/>
    <col width="18" customWidth="1" min="4" max="4"/>
    <col width="30" customWidth="1" min="5" max="5"/>
  </cols>
  <sheetData>
    <row r="1">
      <c r="A1" s="1" t="inlineStr">
        <is>
          <t>BUSINESS CASE - MANAGEMENT SUMMARY</t>
        </is>
      </c>
    </row>
    <row r="3">
      <c r="A3" t="inlineStr">
        <is>
          <t>Projektname:</t>
        </is>
      </c>
      <c r="B3" s="2" t="inlineStr">
        <is>
          <t>Neues Projekt</t>
        </is>
      </c>
    </row>
    <row r="4">
      <c r="A4" t="inlineStr">
        <is>
          <t>Erstellt am:</t>
        </is>
      </c>
      <c r="B4">
        <f>TODAY()</f>
        <v/>
      </c>
    </row>
    <row r="5">
      <c r="A5" t="inlineStr">
        <is>
          <t>Version:</t>
        </is>
      </c>
      <c r="B5" s="2" t="inlineStr">
        <is>
          <t>1.0</t>
        </is>
      </c>
    </row>
    <row r="7">
      <c r="A7" s="3" t="inlineStr">
        <is>
          <t>WICHTIGSTE ERGEBNISSE</t>
        </is>
      </c>
    </row>
    <row r="8">
      <c r="A8" s="4" t="inlineStr">
        <is>
          <t>Kennzahl</t>
        </is>
      </c>
      <c r="B8" s="4" t="inlineStr">
        <is>
          <t>Wert</t>
        </is>
      </c>
      <c r="C8" s="4" t="inlineStr">
        <is>
          <t>Einheit</t>
        </is>
      </c>
      <c r="D8" s="4" t="inlineStr">
        <is>
          <t>Bewertung</t>
        </is>
      </c>
      <c r="E8" s="4" t="inlineStr">
        <is>
          <t>Formel</t>
        </is>
      </c>
    </row>
    <row r="9">
      <c r="A9" s="5" t="inlineStr">
        <is>
          <t>Return on Investment (ROI)</t>
        </is>
      </c>
      <c r="B9" s="5">
        <f>IF(Kosten!C14=0,0,(Nutzen!C14-Kosten!C14)/Kosten!C14*100)</f>
        <v/>
      </c>
      <c r="C9" s="5" t="inlineStr">
        <is>
          <t>%</t>
        </is>
      </c>
      <c r="D9" s="5">
        <f>IF(B9&gt;0,"✓ Positiv","✗ Negativ")</f>
        <v/>
      </c>
      <c r="E9" s="5" t="inlineStr">
        <is>
          <t>(Nutzen - Kosten) / Kosten × 100</t>
        </is>
      </c>
    </row>
    <row r="10">
      <c r="A10" s="5" t="inlineStr">
        <is>
          <t>Kapitalwert (NPV)</t>
        </is>
      </c>
      <c r="B10" s="5">
        <f>Annahmen!B6</f>
        <v/>
      </c>
      <c r="C10" s="5" t="inlineStr">
        <is>
          <t>€</t>
        </is>
      </c>
      <c r="D10" s="5">
        <f>IF(B10&gt;0,"✓ Wertschöpfend","✗ Wertzerstörend")</f>
        <v/>
      </c>
      <c r="E10" s="5" t="inlineStr">
        <is>
          <t>Σ Cashflow / (1+i)^t</t>
        </is>
      </c>
    </row>
    <row r="11">
      <c r="A11" s="5" t="inlineStr">
        <is>
          <t>Amortisationsdauer (Payback)</t>
        </is>
      </c>
      <c r="B11" s="5">
        <f>IF(Nutzen!B14-Kosten!B14&lt;=0,"Nie",Kosten!B3/(Nutzen!B14-Kosten!B14))</f>
        <v/>
      </c>
      <c r="C11" s="5" t="inlineStr">
        <is>
          <t>Jahre</t>
        </is>
      </c>
      <c r="D11" s="5">
        <f>IF(ISNUMBER(B11),IF(B11&lt;=Annahmen!B3,"✓ Im Rahmen","✗ Zu lang"),"✗")</f>
        <v/>
      </c>
      <c r="E11" s="5" t="inlineStr">
        <is>
          <t>Investition / Netto-Cashflow p.a.</t>
        </is>
      </c>
    </row>
    <row r="12">
      <c r="A12" s="5" t="inlineStr">
        <is>
          <t>Gesamtkosten</t>
        </is>
      </c>
      <c r="B12" s="5">
        <f>Kosten!C14</f>
        <v/>
      </c>
      <c r="C12" s="5" t="inlineStr">
        <is>
          <t>€</t>
        </is>
      </c>
      <c r="D12" s="5" t="inlineStr"/>
      <c r="E12" s="5" t="inlineStr">
        <is>
          <t>CAPEX + OPEX über Laufzeit</t>
        </is>
      </c>
    </row>
    <row r="13">
      <c r="A13" s="5" t="inlineStr">
        <is>
          <t>Gesamtnutzen</t>
        </is>
      </c>
      <c r="B13" s="5">
        <f>Nutzen!C14</f>
        <v/>
      </c>
      <c r="C13" s="5" t="inlineStr">
        <is>
          <t>€</t>
        </is>
      </c>
      <c r="D13" s="5" t="inlineStr"/>
      <c r="E13" s="5" t="inlineStr">
        <is>
          <t>Summe aller Benefits</t>
        </is>
      </c>
    </row>
    <row r="14">
      <c r="A14" s="5" t="inlineStr">
        <is>
          <t>Netto-Ergebnis</t>
        </is>
      </c>
      <c r="B14" s="6">
        <f>B13-B12</f>
        <v/>
      </c>
      <c r="C14" s="5" t="inlineStr">
        <is>
          <t>€</t>
        </is>
      </c>
      <c r="D14" s="5">
        <f>IF(B14&gt;0,"✓ Gewinn","✗ Verlust")</f>
        <v/>
      </c>
      <c r="E14" s="5" t="inlineStr">
        <is>
          <t>Nutzen - Kosten</t>
        </is>
      </c>
    </row>
  </sheetData>
  <mergeCells count="2">
    <mergeCell ref="A1:E1"/>
    <mergeCell ref="A7:E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32" customWidth="1" min="1" max="1"/>
    <col width="15" customWidth="1" min="2" max="2"/>
    <col width="45" customWidth="1" min="3" max="3"/>
  </cols>
  <sheetData>
    <row r="1">
      <c r="A1" s="7" t="inlineStr">
        <is>
          <t>ANNAHMEN &amp; PARAMETER</t>
        </is>
      </c>
    </row>
    <row r="3">
      <c r="A3" t="inlineStr">
        <is>
          <t>Projektlaufzeit (Jahre)</t>
        </is>
      </c>
      <c r="B3" s="8" t="n">
        <v>5</v>
      </c>
      <c r="C3" t="inlineStr">
        <is>
          <t>Eingabe: Anzahl Jahre für die Analyse</t>
        </is>
      </c>
    </row>
    <row r="4">
      <c r="A4" t="inlineStr">
        <is>
          <t>Diskontierungszinssatz</t>
        </is>
      </c>
      <c r="B4" s="9" t="n">
        <v>0.05</v>
      </c>
      <c r="C4" t="inlineStr">
        <is>
          <t>Eingabe: z.B. WACC oder Opportunitätskosten</t>
        </is>
      </c>
    </row>
    <row r="5">
      <c r="A5" t="inlineStr">
        <is>
          <t>Jährliche Inflation/Preissteigerung</t>
        </is>
      </c>
      <c r="B5" s="9" t="n">
        <v>0.02</v>
      </c>
      <c r="C5" t="inlineStr">
        <is>
          <t>Eingabe: Für OPEX-Steigerung</t>
        </is>
      </c>
    </row>
    <row r="6">
      <c r="A6" t="inlineStr">
        <is>
          <t>Berechneter NPV</t>
        </is>
      </c>
      <c r="B6" s="10">
        <f>NPV(B4,Cashflow!C3:G3)+Cashflow!B3</f>
        <v/>
      </c>
      <c r="C6" t="inlineStr">
        <is>
          <t>Automatisch berechnet (Jahr 0 + abgezinste Cashflows)</t>
        </is>
      </c>
    </row>
    <row r="8">
      <c r="A8" t="inlineStr">
        <is>
          <t>Steuersatz (optional)</t>
        </is>
      </c>
      <c r="B8" s="9" t="n">
        <v>0.25</v>
      </c>
      <c r="C8" t="inlineStr">
        <is>
          <t>Eingabe: Falls Nachsteuerbetrachtung gewünscht</t>
        </is>
      </c>
    </row>
    <row r="10">
      <c r="A10" t="inlineStr">
        <is>
          <t>Contingency/Risikopuffer</t>
        </is>
      </c>
      <c r="B10" s="9" t="n">
        <v>0.15</v>
      </c>
      <c r="C10" t="inlineStr">
        <is>
          <t>Eingabe: 10-20% empfohlen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>
      <c r="A1" s="7" t="inlineStr">
        <is>
          <t>KOSTENANALYSE</t>
        </is>
      </c>
    </row>
    <row r="2">
      <c r="A2" s="11" t="inlineStr">
        <is>
          <t>Kostenposition</t>
        </is>
      </c>
      <c r="B2" s="11" t="inlineStr">
        <is>
          <t>Jährlich (€)</t>
        </is>
      </c>
      <c r="C2" s="11" t="inlineStr">
        <is>
          <t>Gesamt (€)</t>
        </is>
      </c>
      <c r="D2" s="11" t="inlineStr">
        <is>
          <t>Jahr 0</t>
        </is>
      </c>
      <c r="E2" s="11" t="inlineStr">
        <is>
          <t>Jahr 1</t>
        </is>
      </c>
      <c r="F2" s="11" t="inlineStr">
        <is>
          <t>Jahr 2</t>
        </is>
      </c>
      <c r="G2" s="11" t="inlineStr">
        <is>
          <t>Jahr 3</t>
        </is>
      </c>
      <c r="H2" s="11" t="inlineStr">
        <is>
          <t>Jahr 4</t>
        </is>
      </c>
      <c r="I2" s="11" t="inlineStr">
        <is>
          <t>Jahr 5</t>
        </is>
      </c>
    </row>
    <row r="3">
      <c r="A3" s="3" t="inlineStr">
        <is>
          <t>CAPEX (Einmalkosten)</t>
        </is>
      </c>
    </row>
    <row r="4">
      <c r="A4" t="inlineStr">
        <is>
          <t>Hardware/Anlagen</t>
        </is>
      </c>
      <c r="B4" t="inlineStr"/>
      <c r="C4" s="10">
        <f>D4</f>
        <v/>
      </c>
      <c r="D4" s="12" t="n">
        <v>50000</v>
      </c>
      <c r="E4" s="10" t="n">
        <v>0</v>
      </c>
      <c r="F4" s="10" t="n">
        <v>0</v>
      </c>
      <c r="G4" s="10" t="n">
        <v>0</v>
      </c>
      <c r="H4" s="10" t="n">
        <v>0</v>
      </c>
      <c r="I4" s="10" t="n">
        <v>0</v>
      </c>
    </row>
    <row r="5">
      <c r="A5" t="inlineStr">
        <is>
          <t>Software/Lizenzen</t>
        </is>
      </c>
      <c r="C5" s="10">
        <f>D5</f>
        <v/>
      </c>
      <c r="D5" s="12" t="n">
        <v>20000</v>
      </c>
      <c r="E5" s="10" t="n">
        <v>0</v>
      </c>
      <c r="F5" s="10" t="n">
        <v>0</v>
      </c>
      <c r="G5" s="10" t="n">
        <v>0</v>
      </c>
      <c r="H5" s="10" t="n">
        <v>0</v>
      </c>
      <c r="I5" s="10" t="n">
        <v>0</v>
      </c>
    </row>
    <row r="6">
      <c r="A6" t="inlineStr">
        <is>
          <t>Implementierung/Beratung</t>
        </is>
      </c>
      <c r="C6" s="10">
        <f>D6</f>
        <v/>
      </c>
      <c r="D6" s="12" t="n">
        <v>15000</v>
      </c>
      <c r="E6" s="10" t="n">
        <v>0</v>
      </c>
      <c r="F6" s="10" t="n">
        <v>0</v>
      </c>
      <c r="G6" s="10" t="n">
        <v>0</v>
      </c>
      <c r="H6" s="10" t="n">
        <v>0</v>
      </c>
      <c r="I6" s="10" t="n">
        <v>0</v>
      </c>
    </row>
    <row r="7">
      <c r="A7" s="13" t="inlineStr">
        <is>
          <t>Summe CAPEX</t>
        </is>
      </c>
      <c r="C7" s="14">
        <f>SUM(C4:C6)</f>
        <v/>
      </c>
      <c r="D7" s="10">
        <f>SUM(D4:D6)</f>
        <v/>
      </c>
      <c r="E7" s="10">
        <f>SUM(E4:E6)</f>
        <v/>
      </c>
      <c r="F7" s="10">
        <f>SUM(F4:F6)</f>
        <v/>
      </c>
      <c r="G7" s="10">
        <f>SUM(G4:G6)</f>
        <v/>
      </c>
      <c r="H7" s="10">
        <f>SUM(H4:H6)</f>
        <v/>
      </c>
      <c r="I7" s="10">
        <f>SUM(I4:I6)</f>
        <v/>
      </c>
    </row>
    <row r="9">
      <c r="A9" s="3" t="inlineStr">
        <is>
          <t>OPEX (Laufende Kosten)</t>
        </is>
      </c>
    </row>
    <row r="10">
      <c r="A10" t="inlineStr">
        <is>
          <t>Wartung &amp; Support</t>
        </is>
      </c>
      <c r="B10" s="8" t="n">
        <v>5000</v>
      </c>
      <c r="C10" s="10">
        <f>B10*Annahmen!$B$3</f>
        <v/>
      </c>
      <c r="D10" s="10" t="n">
        <v>0</v>
      </c>
      <c r="E10" s="10">
        <f>IF(D10=0,$B10,D10*(1+Annahmen!$B$5))</f>
        <v/>
      </c>
      <c r="F10" s="10">
        <f>IF(E10=0,$B10,E10*(1+Annahmen!$B$5))</f>
        <v/>
      </c>
      <c r="G10" s="10">
        <f>IF(F10=0,$B10,F10*(1+Annahmen!$B$5))</f>
        <v/>
      </c>
      <c r="H10" s="10">
        <f>IF(G10=0,$B10,G10*(1+Annahmen!$B$5))</f>
        <v/>
      </c>
      <c r="I10" s="10">
        <f>IF(H10=0,$B10,H10*(1+Annahmen!$B$5))</f>
        <v/>
      </c>
    </row>
    <row r="11">
      <c r="A11" t="inlineStr">
        <is>
          <t>Personal/Schulung</t>
        </is>
      </c>
      <c r="B11" s="8" t="n">
        <v>8000</v>
      </c>
      <c r="C11" s="10">
        <f>B11*Annahmen!$B$3</f>
        <v/>
      </c>
      <c r="D11" s="10" t="n">
        <v>0</v>
      </c>
      <c r="E11" s="10">
        <f>IF(D11=0,$B11,D11*(1+Annahmen!$B$5))</f>
        <v/>
      </c>
      <c r="F11" s="10">
        <f>IF(E11=0,$B11,E11*(1+Annahmen!$B$5))</f>
        <v/>
      </c>
      <c r="G11" s="10">
        <f>IF(F11=0,$B11,F11*(1+Annahmen!$B$5))</f>
        <v/>
      </c>
      <c r="H11" s="10">
        <f>IF(G11=0,$B11,G11*(1+Annahmen!$B$5))</f>
        <v/>
      </c>
      <c r="I11" s="10">
        <f>IF(H11=0,$B11,H11*(1+Annahmen!$B$5))</f>
        <v/>
      </c>
    </row>
    <row r="12">
      <c r="A12" s="13" t="inlineStr">
        <is>
          <t>Summe OPEX</t>
        </is>
      </c>
      <c r="B12">
        <f>SUM(B10:B11)</f>
        <v/>
      </c>
      <c r="C12" s="14">
        <f>SUM(C10:C11)</f>
        <v/>
      </c>
      <c r="D12" s="10">
        <f>SUM(D10:D11)</f>
        <v/>
      </c>
      <c r="E12" s="10">
        <f>SUM(E10:E11)</f>
        <v/>
      </c>
      <c r="F12" s="10">
        <f>SUM(F10:F11)</f>
        <v/>
      </c>
      <c r="G12" s="10">
        <f>SUM(G10:G11)</f>
        <v/>
      </c>
      <c r="H12" s="10">
        <f>SUM(H10:H11)</f>
        <v/>
      </c>
      <c r="I12" s="10">
        <f>SUM(I10:I11)</f>
        <v/>
      </c>
    </row>
    <row r="14">
      <c r="A14" s="15" t="inlineStr">
        <is>
          <t>GESAMTKOSTEN</t>
        </is>
      </c>
      <c r="B14">
        <f>B7+B12</f>
        <v/>
      </c>
      <c r="C14" s="16">
        <f>C7+C12</f>
        <v/>
      </c>
      <c r="D14" s="14">
        <f>D7+D12</f>
        <v/>
      </c>
      <c r="E14" s="14">
        <f>E7+E12</f>
        <v/>
      </c>
      <c r="F14" s="14">
        <f>F7+F12</f>
        <v/>
      </c>
      <c r="G14" s="14">
        <f>G7+G12</f>
        <v/>
      </c>
      <c r="H14" s="14">
        <f>H7+H12</f>
        <v/>
      </c>
      <c r="I14" s="14">
        <f>I7+I12</f>
        <v/>
      </c>
    </row>
  </sheetData>
  <mergeCells count="3">
    <mergeCell ref="A9:C9"/>
    <mergeCell ref="A3:C3"/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>
      <c r="A1" s="7" t="inlineStr">
        <is>
          <t>NUTZENBEWERTUNG</t>
        </is>
      </c>
    </row>
    <row r="2">
      <c r="A2" s="11" t="inlineStr">
        <is>
          <t>Nutzenkategorie</t>
        </is>
      </c>
      <c r="B2" s="11" t="inlineStr">
        <is>
          <t>Jährlich (€)</t>
        </is>
      </c>
      <c r="C2" s="11" t="inlineStr">
        <is>
          <t>Gesamt (€)</t>
        </is>
      </c>
      <c r="D2" s="11" t="inlineStr">
        <is>
          <t>Jahr 0</t>
        </is>
      </c>
      <c r="E2" s="11" t="inlineStr">
        <is>
          <t>Jahr 1</t>
        </is>
      </c>
      <c r="F2" s="11" t="inlineStr">
        <is>
          <t>Jahr 2</t>
        </is>
      </c>
      <c r="G2" s="11" t="inlineStr">
        <is>
          <t>Jahr 3</t>
        </is>
      </c>
      <c r="H2" s="11" t="inlineStr">
        <is>
          <t>Jahr 4</t>
        </is>
      </c>
      <c r="I2" s="11" t="inlineStr">
        <is>
          <t>Jahr 5</t>
        </is>
      </c>
    </row>
    <row r="3">
      <c r="A3" s="3" t="inlineStr">
        <is>
          <t>Tangible Benefits (messbar)</t>
        </is>
      </c>
    </row>
    <row r="4">
      <c r="A4" t="inlineStr">
        <is>
          <t>Kosteneinsparungen Personal</t>
        </is>
      </c>
      <c r="B4" s="12" t="n">
        <v>25000</v>
      </c>
      <c r="C4" s="10">
        <f>B4*Annahmen!$B$3</f>
        <v/>
      </c>
      <c r="D4" s="10" t="n">
        <v>0</v>
      </c>
      <c r="E4" s="10">
        <f>IF(D4=0,$B4,D4*(1+Annahmen!$B$5))</f>
        <v/>
      </c>
      <c r="F4" s="10">
        <f>IF(E4=0,$B4,E4*(1+Annahmen!$B$5))</f>
        <v/>
      </c>
      <c r="G4" s="10">
        <f>IF(F4=0,$B4,F4*(1+Annahmen!$B$5))</f>
        <v/>
      </c>
      <c r="H4" s="10">
        <f>IF(G4=0,$B4,G4*(1+Annahmen!$B$5))</f>
        <v/>
      </c>
      <c r="I4" s="10">
        <f>IF(H4=0,$B4,H4*(1+Annahmen!$B$5))</f>
        <v/>
      </c>
    </row>
    <row r="5">
      <c r="A5" t="inlineStr">
        <is>
          <t>Prozesseffizienz</t>
        </is>
      </c>
      <c r="B5" s="12" t="n">
        <v>15000</v>
      </c>
      <c r="C5" s="10">
        <f>B5*Annahmen!$B$3</f>
        <v/>
      </c>
      <c r="D5" s="10" t="n">
        <v>0</v>
      </c>
      <c r="E5" s="10">
        <f>IF(D5=0,$B5,D5*(1+Annahmen!$B$5))</f>
        <v/>
      </c>
      <c r="F5" s="10">
        <f>IF(E5=0,$B5,E5*(1+Annahmen!$B$5))</f>
        <v/>
      </c>
      <c r="G5" s="10">
        <f>IF(F5=0,$B5,F5*(1+Annahmen!$B$5))</f>
        <v/>
      </c>
      <c r="H5" s="10">
        <f>IF(G5=0,$B5,G5*(1+Annahmen!$B$5))</f>
        <v/>
      </c>
      <c r="I5" s="10">
        <f>IF(H5=0,$B5,H5*(1+Annahmen!$B$5))</f>
        <v/>
      </c>
    </row>
    <row r="6">
      <c r="A6" t="inlineStr">
        <is>
          <t>Materialersparnis</t>
        </is>
      </c>
      <c r="B6" s="12" t="n">
        <v>5000</v>
      </c>
      <c r="C6" s="10">
        <f>B6*Annahmen!$B$3</f>
        <v/>
      </c>
      <c r="D6" s="10" t="n">
        <v>0</v>
      </c>
      <c r="E6" s="10">
        <f>IF(D6=0,$B6,D6*(1+Annahmen!$B$5))</f>
        <v/>
      </c>
      <c r="F6" s="10">
        <f>IF(E6=0,$B6,E6*(1+Annahmen!$B$5))</f>
        <v/>
      </c>
      <c r="G6" s="10">
        <f>IF(F6=0,$B6,F6*(1+Annahmen!$B$5))</f>
        <v/>
      </c>
      <c r="H6" s="10">
        <f>IF(G6=0,$B6,G6*(1+Annahmen!$B$5))</f>
        <v/>
      </c>
      <c r="I6" s="10">
        <f>IF(H6=0,$B6,H6*(1+Annahmen!$B$5))</f>
        <v/>
      </c>
    </row>
    <row r="8">
      <c r="A8" s="3" t="inlineStr">
        <is>
          <t>Intangible Benefits (geschätzt)</t>
        </is>
      </c>
    </row>
    <row r="9">
      <c r="A9" t="inlineStr">
        <is>
          <t>Kundenzufriedenheit (monetär)</t>
        </is>
      </c>
      <c r="B9" s="12" t="n">
        <v>10000</v>
      </c>
      <c r="C9" s="10">
        <f>B9*Annahmen!$B$3</f>
        <v/>
      </c>
      <c r="D9" s="10" t="n">
        <v>0</v>
      </c>
      <c r="E9" s="10">
        <f>IF(D9=0,$B9,D9*(1+Annahmen!$B$5))</f>
        <v/>
      </c>
      <c r="F9" s="10">
        <f>IF(E9=0,$B9,E9*(1+Annahmen!$B$5))</f>
        <v/>
      </c>
      <c r="G9" s="10">
        <f>IF(F9=0,$B9,F9*(1+Annahmen!$B$5))</f>
        <v/>
      </c>
      <c r="H9" s="10">
        <f>IF(G9=0,$B9,G9*(1+Annahmen!$B$5))</f>
        <v/>
      </c>
      <c r="I9" s="10">
        <f>IF(H9=0,$B9,H9*(1+Annahmen!$B$5))</f>
        <v/>
      </c>
    </row>
    <row r="10">
      <c r="A10" t="inlineStr">
        <is>
          <t>Umsatzsteigerung (geschätzt)</t>
        </is>
      </c>
      <c r="B10" s="12" t="n">
        <v>20000</v>
      </c>
      <c r="C10" s="10">
        <f>B10*Annahmen!$B$3</f>
        <v/>
      </c>
      <c r="D10" s="10" t="n">
        <v>0</v>
      </c>
      <c r="E10" s="10">
        <f>IF(D10=0,$B10,D10*(1+Annahmen!$B$5))</f>
        <v/>
      </c>
      <c r="F10" s="10">
        <f>IF(E10=0,$B10,E10*(1+Annahmen!$B$5))</f>
        <v/>
      </c>
      <c r="G10" s="10">
        <f>IF(F10=0,$B10,F10*(1+Annahmen!$B$5))</f>
        <v/>
      </c>
      <c r="H10" s="10">
        <f>IF(G10=0,$B10,G10*(1+Annahmen!$B$5))</f>
        <v/>
      </c>
      <c r="I10" s="10">
        <f>IF(H10=0,$B10,H10*(1+Annahmen!$B$5))</f>
        <v/>
      </c>
    </row>
    <row r="12">
      <c r="A12" s="13" t="inlineStr">
        <is>
          <t>Summe Tangible</t>
        </is>
      </c>
      <c r="B12" s="10">
        <f>SUM(B4:B6)</f>
        <v/>
      </c>
      <c r="C12" s="10">
        <f>SUM(C4:C6)</f>
        <v/>
      </c>
      <c r="D12" s="10">
        <f>SUM(D4:D6)</f>
        <v/>
      </c>
      <c r="E12" s="10">
        <f>SUM(E4:E6)</f>
        <v/>
      </c>
      <c r="F12" s="10">
        <f>SUM(F4:F6)</f>
        <v/>
      </c>
      <c r="G12" s="10">
        <f>SUM(G4:G6)</f>
        <v/>
      </c>
      <c r="H12" s="10">
        <f>SUM(H4:H6)</f>
        <v/>
      </c>
      <c r="I12" s="10">
        <f>SUM(I4:I6)</f>
        <v/>
      </c>
    </row>
    <row r="13">
      <c r="A13" s="13" t="inlineStr">
        <is>
          <t>Summe Intangible</t>
        </is>
      </c>
      <c r="B13" s="10">
        <f>SUM(B9:B10)</f>
        <v/>
      </c>
      <c r="C13" s="10">
        <f>SUM(C9:C10)</f>
        <v/>
      </c>
      <c r="D13" s="10">
        <f>SUM(D9:D10)</f>
        <v/>
      </c>
      <c r="E13" s="10">
        <f>SUM(E9:E10)</f>
        <v/>
      </c>
      <c r="F13" s="10">
        <f>SUM(F9:F10)</f>
        <v/>
      </c>
      <c r="G13" s="10">
        <f>SUM(G9:G10)</f>
        <v/>
      </c>
      <c r="H13" s="10">
        <f>SUM(H9:H10)</f>
        <v/>
      </c>
      <c r="I13" s="10">
        <f>SUM(I9:I10)</f>
        <v/>
      </c>
    </row>
    <row r="14">
      <c r="A14" s="15" t="inlineStr">
        <is>
          <t>GESAMTNUTZEN</t>
        </is>
      </c>
      <c r="B14" s="10">
        <f>B12+B13</f>
        <v/>
      </c>
      <c r="C14" s="17">
        <f>C12+C13</f>
        <v/>
      </c>
      <c r="D14" s="14">
        <f>D12+D13</f>
        <v/>
      </c>
      <c r="E14" s="14">
        <f>E12+E13</f>
        <v/>
      </c>
      <c r="F14" s="14">
        <f>F12+F13</f>
        <v/>
      </c>
      <c r="G14" s="14">
        <f>G12+G13</f>
        <v/>
      </c>
      <c r="H14" s="14">
        <f>H12+H13</f>
        <v/>
      </c>
      <c r="I14" s="14">
        <f>I12+I13</f>
        <v/>
      </c>
    </row>
  </sheetData>
  <mergeCells count="3">
    <mergeCell ref="A8:C8"/>
    <mergeCell ref="A3:C3"/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2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7" t="inlineStr">
        <is>
          <t>CASHFLOW-ANALYSE</t>
        </is>
      </c>
    </row>
    <row r="2">
      <c r="A2" s="11" t="inlineStr">
        <is>
          <t>Position</t>
        </is>
      </c>
      <c r="B2" s="11" t="inlineStr">
        <is>
          <t>Jahr 0</t>
        </is>
      </c>
      <c r="C2" s="11" t="inlineStr">
        <is>
          <t>Jahr 1</t>
        </is>
      </c>
      <c r="D2" s="11" t="inlineStr">
        <is>
          <t>Jahr 2</t>
        </is>
      </c>
      <c r="E2" s="11" t="inlineStr">
        <is>
          <t>Jahr 3</t>
        </is>
      </c>
      <c r="F2" s="11" t="inlineStr">
        <is>
          <t>Jahr 4</t>
        </is>
      </c>
      <c r="G2" s="11" t="inlineStr">
        <is>
          <t>Jahr 5</t>
        </is>
      </c>
      <c r="H2" s="11" t="inlineStr">
        <is>
          <t>Summe</t>
        </is>
      </c>
    </row>
    <row r="3">
      <c r="A3" s="13" t="inlineStr">
        <is>
          <t>Netto-Cashflow</t>
        </is>
      </c>
      <c r="B3" s="10">
        <f>Nutzen!D14-Kosten!D14</f>
        <v/>
      </c>
      <c r="C3" s="10">
        <f>Nutzen!E14-Kosten!E14</f>
        <v/>
      </c>
      <c r="D3" s="10">
        <f>Nutzen!F14-Kosten!F14</f>
        <v/>
      </c>
      <c r="E3" s="10">
        <f>Nutzen!G14-Kosten!G14</f>
        <v/>
      </c>
      <c r="F3" s="10">
        <f>Nutzen!H14-Kosten!H14</f>
        <v/>
      </c>
      <c r="G3" s="10">
        <f>Nutzen!I14-Kosten!I14</f>
        <v/>
      </c>
      <c r="H3" s="14">
        <f>SUM(B3:G3)</f>
        <v/>
      </c>
    </row>
    <row r="4">
      <c r="A4" s="13" t="inlineStr">
        <is>
          <t>Kumulierter Cashflow</t>
        </is>
      </c>
      <c r="B4" s="10">
        <f>B3</f>
        <v/>
      </c>
      <c r="C4" s="10">
        <f>B4+C3</f>
        <v/>
      </c>
      <c r="D4" s="10">
        <f>C4+D3</f>
        <v/>
      </c>
      <c r="E4" s="10">
        <f>D4+E3</f>
        <v/>
      </c>
      <c r="F4" s="10">
        <f>E4+F3</f>
        <v/>
      </c>
      <c r="G4" s="10">
        <f>F4+G3</f>
        <v/>
      </c>
    </row>
    <row r="6">
      <c r="A6" s="13" t="inlineStr">
        <is>
          <t>Diskontierter Cashflow</t>
        </is>
      </c>
      <c r="B6" s="10">
        <f>B3</f>
        <v/>
      </c>
      <c r="C6" s="10">
        <f>C3/((1+Annahmen!$B$4)^1)</f>
        <v/>
      </c>
      <c r="D6" s="10">
        <f>D3/((1+Annahmen!$B$4)^2)</f>
        <v/>
      </c>
      <c r="E6" s="10">
        <f>E3/((1+Annahmen!$B$4)^3)</f>
        <v/>
      </c>
      <c r="F6" s="10">
        <f>F3/((1+Annahmen!$B$4)^4)</f>
        <v/>
      </c>
      <c r="G6" s="10">
        <f>G3/((1+Annahmen!$B$4)^5)</f>
        <v/>
      </c>
      <c r="H6" s="14">
        <f>SUM(B6:G6)</f>
        <v/>
      </c>
    </row>
    <row r="8">
      <c r="A8" s="3" t="inlineStr">
        <is>
          <t>KENNZAHLEN</t>
        </is>
      </c>
    </row>
    <row r="9">
      <c r="A9" t="inlineStr">
        <is>
          <t>NPV (Kapitalwert)</t>
        </is>
      </c>
      <c r="B9" s="10">
        <f>Annahmen!B6</f>
        <v/>
      </c>
      <c r="C9">
        <f>IF(B9&gt;0,"Positiv - Investition empfohlen","Negativ")</f>
        <v/>
      </c>
    </row>
    <row r="10">
      <c r="A10" t="inlineStr">
        <is>
          <t>ROI</t>
        </is>
      </c>
      <c r="B10" s="18">
        <f>Cockpit!B9</f>
        <v/>
      </c>
      <c r="C10">
        <f>IF(B10&gt;0,"Positiv","Negativ")</f>
        <v/>
      </c>
    </row>
    <row r="11">
      <c r="A11" t="inlineStr">
        <is>
          <t>Payback (Jahre)</t>
        </is>
      </c>
      <c r="B11">
        <f>Cockpit!B11</f>
        <v/>
      </c>
      <c r="C11">
        <f>IF(ISNUMBER(B11),IF(B11&lt;=3,"Kurz","Lang"),"Nie")</f>
        <v/>
      </c>
    </row>
  </sheetData>
  <mergeCells count="2">
    <mergeCell ref="A8:C8"/>
    <mergeCell ref="A1:H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18" customWidth="1" min="4" max="4"/>
    <col width="20" customWidth="1" min="5" max="5"/>
  </cols>
  <sheetData>
    <row r="1">
      <c r="A1" s="7" t="inlineStr">
        <is>
          <t>SZENARIO-ANALYSE</t>
        </is>
      </c>
    </row>
    <row r="3">
      <c r="A3" s="19" t="inlineStr">
        <is>
          <t>Szenario</t>
        </is>
      </c>
      <c r="B3" s="19" t="inlineStr">
        <is>
          <t>Kosten-Faktor</t>
        </is>
      </c>
      <c r="C3" s="19" t="inlineStr">
        <is>
          <t>Nutzen-Faktor</t>
        </is>
      </c>
      <c r="D3" s="19" t="inlineStr">
        <is>
          <t>Angepasster ROI</t>
        </is>
      </c>
      <c r="E3" s="19" t="inlineStr">
        <is>
          <t>Bewertung</t>
        </is>
      </c>
    </row>
    <row r="4">
      <c r="A4" t="inlineStr">
        <is>
          <t>Base Case</t>
        </is>
      </c>
      <c r="B4" t="n">
        <v>1</v>
      </c>
      <c r="C4" t="n">
        <v>1</v>
      </c>
      <c r="D4" s="18">
        <f>((Nutzen!C14*C4)-(Kosten!C14*B4))/(Kosten!C14*B4)*100</f>
        <v/>
      </c>
      <c r="E4">
        <f>IF(D4&gt;20,"Sehr gut",IF(D4&gt;0,"Akzeptabel","Nicht rentabel"))</f>
        <v/>
      </c>
    </row>
    <row r="5">
      <c r="A5" t="inlineStr">
        <is>
          <t>Best Case</t>
        </is>
      </c>
      <c r="B5" s="8" t="n">
        <v>0.9</v>
      </c>
      <c r="C5" s="8" t="n">
        <v>1.2</v>
      </c>
      <c r="D5" s="18">
        <f>((Nutzen!C14*C5)-(Kosten!C14*B5))/(Kosten!C14*B5)*100</f>
        <v/>
      </c>
      <c r="E5" s="20">
        <f>IF(D5&gt;20,"Sehr gut",IF(D5&gt;0,"Akzeptabel","Nicht rentabel"))</f>
        <v/>
      </c>
    </row>
    <row r="6">
      <c r="A6" t="inlineStr">
        <is>
          <t>Worst Case</t>
        </is>
      </c>
      <c r="B6" s="8" t="n">
        <v>1.2</v>
      </c>
      <c r="C6" s="8" t="n">
        <v>0.8</v>
      </c>
      <c r="D6" s="18">
        <f>((Nutzen!C14*C6)-(Kosten!C14*B6))/(Kosten!C14*B6)*100</f>
        <v/>
      </c>
      <c r="E6" s="21">
        <f>IF(D6&gt;20,"Sehr gut",IF(D6&gt;0,"Akzeptabel","Nicht rentabel"))</f>
        <v/>
      </c>
    </row>
    <row r="8">
      <c r="A8" t="inlineStr">
        <is>
          <t>Hinweis: Best Case = Kosten -10%, Nutzen +20%</t>
        </is>
      </c>
    </row>
    <row r="9">
      <c r="A9" t="inlineStr">
        <is>
          <t>Hinweis: Worst Case = Kosten +20%, Nutzen -20%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2026-01-21T01:58:35Z</dcterms:created>
  <dcterms:modified xmlns:dcterms="http://purl.org/dc/terms/" xmlns:xsi="http://www.w3.org/2001/XMLSchema-instance" xsi:type="dcterms:W3CDTF">2026-01-21T01:58:35Z</dcterms:modified>
</cp:coreProperties>
</file>