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CF Rechner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<sst xmlns="http://schemas.openxmlformats.org/spreadsheetml/2006/main" count="56" uniqueCount="50">
  <si>
    <t xml:space="preserve">DCF-Rechner: Unternehmensbewertung</t>
  </si>
  <si>
    <t xml:space="preserve">Discounted Cash Flow Methode - Berechnung des fairen Unternehmenswertes</t>
  </si>
  <si>
    <t xml:space="preserve">EINGABEN (Annahmen)</t>
  </si>
  <si>
    <t xml:space="preserve">Diskontierungssatz (WACC)</t>
  </si>
  <si>
    <t xml:space="preserve">Ewige Wachstumsrate (g)</t>
  </si>
  <si>
    <t xml:space="preserve">Prognoseperiode (Jahre)</t>
  </si>
  <si>
    <t xml:space="preserve">CASHFLOW-PROGNOSEN (€)</t>
  </si>
  <si>
    <t xml:space="preserve">Jahr 1</t>
  </si>
  <si>
    <t xml:space="preserve">Jahr 2</t>
  </si>
  <si>
    <t xml:space="preserve">Jahr 3</t>
  </si>
  <si>
    <t xml:space="preserve">Jahr 4</t>
  </si>
  <si>
    <t xml:space="preserve">Jahr 5</t>
  </si>
  <si>
    <t xml:space="preserve">Freier Cashflow (FCF)</t>
  </si>
  <si>
    <t xml:space="preserve">DCF-BERECHNUNG</t>
  </si>
  <si>
    <t xml:space="preserve">Periode (t)</t>
  </si>
  <si>
    <t xml:space="preserve">Diskontierungsfaktor</t>
  </si>
  <si>
    <t xml:space="preserve">Barwert des Cashflows</t>
  </si>
  <si>
    <t xml:space="preserve">TERMINAL VALUE (Endwert)</t>
  </si>
  <si>
    <t xml:space="preserve">FCF im letzten Jahr (Jahr 5)</t>
  </si>
  <si>
    <t xml:space="preserve">FCF Jahr 6 (mit ewigem Wachstum)</t>
  </si>
  <si>
    <t xml:space="preserve">Terminal Value (Gordon Growth)</t>
  </si>
  <si>
    <t xml:space="preserve">Formel: FCF₆ / (WACC - g)</t>
  </si>
  <si>
    <t xml:space="preserve">Barwert des Terminal Value</t>
  </si>
  <si>
    <t xml:space="preserve">UNTERNEHMENSWERT (Enterprise Value)</t>
  </si>
  <si>
    <t xml:space="preserve">Summe Barwerte der Cashflows</t>
  </si>
  <si>
    <t xml:space="preserve">Barwert Terminal Value</t>
  </si>
  <si>
    <t xml:space="preserve">ENTERPRISE VALUE (Unternehmenswert)</t>
  </si>
  <si>
    <t xml:space="preserve">EQUITY VALUE BERECHNUNG</t>
  </si>
  <si>
    <t xml:space="preserve">Enterprise Value</t>
  </si>
  <si>
    <t xml:space="preserve">(-) Nettoverschuldung</t>
  </si>
  <si>
    <t xml:space="preserve">(+) Cash &amp; Äquivalente</t>
  </si>
  <si>
    <t xml:space="preserve">EQUITY VALUE (Eigenkapitalwert)</t>
  </si>
  <si>
    <t xml:space="preserve">SENSITIVITÄTSANALYSE</t>
  </si>
  <si>
    <t xml:space="preserve">Enterprise Value bei verschiedenen WACC und Wachstumsraten</t>
  </si>
  <si>
    <t xml:space="preserve">WACC</t>
  </si>
  <si>
    <t xml:space="preserve">VORTEILE DER DCF-METHODE</t>
  </si>
  <si>
    <t xml:space="preserve">HERAUSFORDERUNGEN</t>
  </si>
  <si>
    <t xml:space="preserve">• Zukunftsorientierte Bewertung</t>
  </si>
  <si>
    <t xml:space="preserve">• Hohe Sensitivität bei Annahmen</t>
  </si>
  <si>
    <t xml:space="preserve">• Berücksichtigt Zeitwert des Geldes</t>
  </si>
  <si>
    <t xml:space="preserve">• Komplexe WACC-Berechnung</t>
  </si>
  <si>
    <t xml:space="preserve">• Unabhängig von Bilanzpolitik</t>
  </si>
  <si>
    <t xml:space="preserve">• Schwierig bei Startups / Volatilität</t>
  </si>
  <si>
    <t xml:space="preserve">• Flexibel durch Szenarioanalyse</t>
  </si>
  <si>
    <t xml:space="preserve">• Terminal Value dominiert oft Wert</t>
  </si>
  <si>
    <t xml:space="preserve">HINWEISE</t>
  </si>
  <si>
    <t xml:space="preserve">• Gelbe Zellen sind Eingabefelder (können geändert werden)</t>
  </si>
  <si>
    <t xml:space="preserve">• Blaue Schrift = Eingaben | Schwarze Schrift = Formeln</t>
  </si>
  <si>
    <t xml:space="preserve">• DCF-Formel: DCF = Σ CFₜ/(1+r)ᵗ + TV/(1+r)ⁿ</t>
  </si>
  <si>
    <t xml:space="preserve">• Terminal Value (Gordon Growth): TV = CFₙ₊₁ / (r - g)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</si>
</sst>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%"/>
    <numFmt numFmtId="166" formatCode="0"/>
    <numFmt numFmtId="167" formatCode="#,##0"/>
    <numFmt numFmtId="168" formatCode="0.0000"/>
    <numFmt numFmtId="169" formatCode="\€#,##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73763"/>
      <name val="Cambria"/>
      <family val="0"/>
      <charset val="1"/>
    </font>
    <font>
      <i val="true"/>
      <sz val="11"/>
      <color rgb="FF666666"/>
      <name val="Cambria"/>
      <family val="0"/>
      <charset val="1"/>
    </font>
    <font>
      <b val="true"/>
      <sz val="12"/>
      <color rgb="FF073763"/>
      <name val="Cambria"/>
      <family val="0"/>
      <charset val="1"/>
    </font>
    <font>
      <sz val="11"/>
      <color rgb="FF000000"/>
      <name val="Cambria"/>
      <family val="0"/>
      <charset val="1"/>
    </font>
    <font>
      <sz val="11"/>
      <color rgb="FF0000FF"/>
      <name val="Cambria"/>
      <family val="0"/>
      <charset val="1"/>
    </font>
    <font>
      <b val="true"/>
      <sz val="12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i val="true"/>
      <sz val="10"/>
      <color rgb="FF666666"/>
      <name val="Cambria"/>
      <family val="0"/>
      <charset val="1"/>
    </font>
    <font>
      <b val="true"/>
      <sz val="12"/>
      <color rgb="FF137333"/>
      <name val="Cambria"/>
      <family val="0"/>
      <charset val="1"/>
    </font>
    <font>
      <sz val="11"/>
      <color rgb="FF137333"/>
      <name val="Cambria"/>
      <family val="0"/>
      <charset val="1"/>
    </font>
    <font>
      <sz val="11"/>
      <color rgb="FFC5221F"/>
      <name val="Cambria"/>
      <family val="0"/>
      <charset val="1"/>
    </font>
    <font>
      <sz val="10"/>
      <color rgb="FF666666"/>
      <name val="Cambri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8F9FA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73763"/>
        <bgColor rgb="FF333333"/>
      </patternFill>
    </fill>
    <fill>
      <patternFill patternType="solid">
        <fgColor rgb="FFE6F4EA"/>
        <bgColor rgb="FFF8F9FA"/>
      </patternFill>
    </fill>
    <fill>
      <patternFill patternType="solid">
        <fgColor rgb="FFB7E1CD"/>
        <bgColor rgb="FFCCCCFF"/>
      </patternFill>
    </fill>
    <fill>
      <patternFill patternType="solid">
        <fgColor rgb="FFFCE8E6"/>
        <bgColor rgb="FFF8F9F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37333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9FA"/>
      <rgbColor rgb="FFE6F4E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CE8E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73763"/>
      <rgbColor rgb="FF339966"/>
      <rgbColor rgb="FF003300"/>
      <rgbColor rgb="FF333300"/>
      <rgbColor rgb="FFC5221F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40"/>
    <col collapsed="false" customWidth="true" hidden="false" outlineLevel="0" max="8" min="3" style="0" width="18"/>
  </cols>
  <sheetData>
    <row r="2" customFormat="false" ht="15" hidden="false" customHeight="false" outlineLevel="0" collapsed="false">
      <c r="B2" s="1" t="s">
        <v>0</v>
      </c>
      <c r="C2" s="1"/>
      <c r="D2" s="1"/>
      <c r="E2" s="1"/>
      <c r="F2" s="1"/>
      <c r="G2" s="1"/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  <c r="C5" s="3"/>
    </row>
    <row r="6" customFormat="false" ht="15" hidden="false" customHeight="false" outlineLevel="0" collapsed="false">
      <c r="B6" s="4" t="s">
        <v>3</v>
      </c>
      <c r="C6" s="5" t="n">
        <v>0.1</v>
      </c>
    </row>
    <row r="7" customFormat="false" ht="15" hidden="false" customHeight="false" outlineLevel="0" collapsed="false">
      <c r="B7" s="4" t="s">
        <v>4</v>
      </c>
      <c r="C7" s="5" t="n">
        <v>0.02</v>
      </c>
    </row>
    <row r="8" customFormat="false" ht="15" hidden="false" customHeight="false" outlineLevel="0" collapsed="false">
      <c r="B8" s="4" t="s">
        <v>5</v>
      </c>
      <c r="C8" s="6" t="n">
        <v>5</v>
      </c>
    </row>
    <row r="10" customFormat="false" ht="15" hidden="false" customHeight="false" outlineLevel="0" collapsed="false">
      <c r="B10" s="3" t="s">
        <v>6</v>
      </c>
      <c r="C10" s="3"/>
      <c r="D10" s="3"/>
      <c r="E10" s="3"/>
      <c r="F10" s="3"/>
      <c r="G10" s="3"/>
    </row>
    <row r="11" customFormat="false" ht="15" hidden="false" customHeight="false" outlineLevel="0" collapsed="false">
      <c r="B11" s="7"/>
      <c r="C11" s="8" t="s">
        <v>7</v>
      </c>
      <c r="D11" s="8" t="s">
        <v>8</v>
      </c>
      <c r="E11" s="8" t="s">
        <v>9</v>
      </c>
      <c r="F11" s="8" t="s">
        <v>10</v>
      </c>
      <c r="G11" s="8" t="s">
        <v>11</v>
      </c>
    </row>
    <row r="12" customFormat="false" ht="15" hidden="false" customHeight="false" outlineLevel="0" collapsed="false">
      <c r="B12" s="9" t="s">
        <v>12</v>
      </c>
      <c r="C12" s="10" t="n">
        <v>100000</v>
      </c>
      <c r="D12" s="10" t="n">
        <v>110000</v>
      </c>
      <c r="E12" s="10" t="n">
        <v>121000</v>
      </c>
      <c r="F12" s="10" t="n">
        <v>133100</v>
      </c>
      <c r="G12" s="10" t="n">
        <v>146410</v>
      </c>
    </row>
    <row r="14" customFormat="false" ht="15" hidden="false" customHeight="false" outlineLevel="0" collapsed="false">
      <c r="B14" s="3" t="s">
        <v>13</v>
      </c>
      <c r="C14" s="3"/>
      <c r="D14" s="3"/>
      <c r="E14" s="3"/>
      <c r="F14" s="3"/>
      <c r="G14" s="3"/>
    </row>
    <row r="15" customFormat="false" ht="15" hidden="false" customHeight="false" outlineLevel="0" collapsed="false">
      <c r="B15" s="7"/>
      <c r="C15" s="8" t="s">
        <v>7</v>
      </c>
      <c r="D15" s="8" t="s">
        <v>8</v>
      </c>
      <c r="E15" s="8" t="s">
        <v>9</v>
      </c>
      <c r="F15" s="8" t="s">
        <v>10</v>
      </c>
      <c r="G15" s="8" t="s">
        <v>11</v>
      </c>
    </row>
    <row r="16" customFormat="false" ht="15" hidden="false" customHeight="false" outlineLevel="0" collapsed="false">
      <c r="B16" s="0" t="s">
        <v>14</v>
      </c>
      <c r="C16" s="11" t="n">
        <v>1</v>
      </c>
      <c r="D16" s="11" t="n">
        <v>2</v>
      </c>
      <c r="E16" s="11" t="n">
        <v>3</v>
      </c>
      <c r="F16" s="11" t="n">
        <v>4</v>
      </c>
      <c r="G16" s="11" t="n">
        <v>5</v>
      </c>
    </row>
    <row r="17" customFormat="false" ht="15" hidden="false" customHeight="false" outlineLevel="0" collapsed="false">
      <c r="B17" s="4" t="s">
        <v>15</v>
      </c>
      <c r="C17" s="12" t="n">
        <f aca="false">1/(1+$C$6)^C16</f>
        <v>0.909090909090909</v>
      </c>
      <c r="D17" s="12" t="n">
        <f aca="false">1/(1+$C$6)^D16</f>
        <v>0.826446280991735</v>
      </c>
      <c r="E17" s="12" t="n">
        <f aca="false">1/(1+$C$6)^E16</f>
        <v>0.751314800901578</v>
      </c>
      <c r="F17" s="12" t="n">
        <f aca="false">1/(1+$C$6)^F16</f>
        <v>0.683013455365071</v>
      </c>
      <c r="G17" s="12" t="n">
        <f aca="false">1/(1+$C$6)^G16</f>
        <v>0.620921323059155</v>
      </c>
    </row>
    <row r="18" customFormat="false" ht="15" hidden="false" customHeight="false" outlineLevel="0" collapsed="false">
      <c r="B18" s="4" t="s">
        <v>16</v>
      </c>
      <c r="C18" s="13" t="n">
        <f aca="false">C12*C17</f>
        <v>90909.0909090909</v>
      </c>
      <c r="D18" s="13" t="n">
        <f aca="false">D12*D17</f>
        <v>90909.0909090909</v>
      </c>
      <c r="E18" s="13" t="n">
        <f aca="false">E12*E17</f>
        <v>90909.0909090909</v>
      </c>
      <c r="F18" s="13" t="n">
        <f aca="false">F12*F17</f>
        <v>90909.0909090909</v>
      </c>
      <c r="G18" s="13" t="n">
        <f aca="false">G12*G17</f>
        <v>90909.0909090909</v>
      </c>
    </row>
    <row r="20" customFormat="false" ht="15" hidden="false" customHeight="false" outlineLevel="0" collapsed="false">
      <c r="B20" s="3" t="s">
        <v>17</v>
      </c>
      <c r="C20" s="3"/>
      <c r="D20" s="3"/>
    </row>
    <row r="21" customFormat="false" ht="15" hidden="false" customHeight="false" outlineLevel="0" collapsed="false">
      <c r="B21" s="0" t="s">
        <v>18</v>
      </c>
      <c r="C21" s="13" t="n">
        <f aca="false">G12</f>
        <v>146410</v>
      </c>
    </row>
    <row r="22" customFormat="false" ht="15" hidden="false" customHeight="false" outlineLevel="0" collapsed="false">
      <c r="B22" s="0" t="s">
        <v>19</v>
      </c>
      <c r="C22" s="13" t="n">
        <f aca="false">C21*(1+$C$7)</f>
        <v>149338.2</v>
      </c>
    </row>
    <row r="23" customFormat="false" ht="15" hidden="false" customHeight="false" outlineLevel="0" collapsed="false">
      <c r="B23" s="9" t="s">
        <v>20</v>
      </c>
      <c r="C23" s="13" t="n">
        <f aca="false">C22/($C$6-$C$7)</f>
        <v>1866727.5</v>
      </c>
      <c r="D23" s="14" t="s">
        <v>21</v>
      </c>
    </row>
    <row r="24" customFormat="false" ht="15" hidden="false" customHeight="false" outlineLevel="0" collapsed="false">
      <c r="B24" s="9" t="s">
        <v>22</v>
      </c>
      <c r="C24" s="13" t="n">
        <f aca="false">C23/(1+$C$6)^$C$8</f>
        <v>1159090.90909091</v>
      </c>
    </row>
    <row r="26" customFormat="false" ht="15" hidden="false" customHeight="false" outlineLevel="0" collapsed="false">
      <c r="B26" s="15" t="s">
        <v>23</v>
      </c>
      <c r="C26" s="15"/>
      <c r="D26" s="15"/>
    </row>
    <row r="27" customFormat="false" ht="15" hidden="false" customHeight="false" outlineLevel="0" collapsed="false">
      <c r="B27" s="0" t="s">
        <v>24</v>
      </c>
      <c r="C27" s="16" t="n">
        <f aca="false">SUM(C18:G18)</f>
        <v>454545.454545455</v>
      </c>
    </row>
    <row r="28" customFormat="false" ht="15" hidden="false" customHeight="false" outlineLevel="0" collapsed="false">
      <c r="B28" s="0" t="s">
        <v>25</v>
      </c>
      <c r="C28" s="16" t="n">
        <f aca="false">C24</f>
        <v>1159090.90909091</v>
      </c>
    </row>
    <row r="29" customFormat="false" ht="15" hidden="false" customHeight="false" outlineLevel="0" collapsed="false">
      <c r="B29" s="17" t="s">
        <v>26</v>
      </c>
      <c r="C29" s="18" t="n">
        <f aca="false">C27+C28</f>
        <v>1613636.36363636</v>
      </c>
    </row>
    <row r="31" customFormat="false" ht="15" hidden="false" customHeight="false" outlineLevel="0" collapsed="false">
      <c r="B31" s="3" t="s">
        <v>27</v>
      </c>
      <c r="C31" s="3"/>
      <c r="D31" s="3"/>
    </row>
    <row r="32" customFormat="false" ht="15" hidden="false" customHeight="false" outlineLevel="0" collapsed="false">
      <c r="B32" s="0" t="s">
        <v>28</v>
      </c>
      <c r="C32" s="13" t="n">
        <f aca="false">C29</f>
        <v>1613636.36363636</v>
      </c>
    </row>
    <row r="33" customFormat="false" ht="15" hidden="false" customHeight="false" outlineLevel="0" collapsed="false">
      <c r="B33" s="0" t="s">
        <v>29</v>
      </c>
      <c r="C33" s="10" t="n">
        <v>0</v>
      </c>
    </row>
    <row r="34" customFormat="false" ht="15" hidden="false" customHeight="false" outlineLevel="0" collapsed="false">
      <c r="B34" s="0" t="s">
        <v>30</v>
      </c>
      <c r="C34" s="10" t="n">
        <v>0</v>
      </c>
    </row>
    <row r="35" customFormat="false" ht="15" hidden="false" customHeight="false" outlineLevel="0" collapsed="false">
      <c r="B35" s="19" t="s">
        <v>31</v>
      </c>
      <c r="C35" s="20" t="n">
        <f aca="false">C32-C33+C34</f>
        <v>1613636.36363636</v>
      </c>
    </row>
    <row r="37" customFormat="false" ht="15" hidden="false" customHeight="false" outlineLevel="0" collapsed="false">
      <c r="B37" s="3" t="s">
        <v>32</v>
      </c>
      <c r="C37" s="3"/>
      <c r="D37" s="3"/>
      <c r="E37" s="3"/>
      <c r="F37" s="3"/>
      <c r="G37" s="3"/>
      <c r="H37" s="3"/>
    </row>
    <row r="38" customFormat="false" ht="15" hidden="false" customHeight="false" outlineLevel="0" collapsed="false">
      <c r="B38" s="2" t="s">
        <v>33</v>
      </c>
    </row>
    <row r="39" customFormat="false" ht="15" hidden="false" customHeight="false" outlineLevel="0" collapsed="false">
      <c r="C39" s="21" t="s">
        <v>4</v>
      </c>
      <c r="D39" s="21"/>
      <c r="E39" s="21"/>
      <c r="F39" s="21"/>
      <c r="G39" s="21"/>
      <c r="H39" s="21"/>
    </row>
    <row r="40" customFormat="false" ht="15" hidden="false" customHeight="false" outlineLevel="0" collapsed="false">
      <c r="B40" s="8" t="s">
        <v>34</v>
      </c>
      <c r="C40" s="22" t="n">
        <v>0.01</v>
      </c>
      <c r="D40" s="22" t="n">
        <v>0.015</v>
      </c>
      <c r="E40" s="22" t="n">
        <v>0.02</v>
      </c>
      <c r="F40" s="22" t="n">
        <v>0.025</v>
      </c>
      <c r="G40" s="22" t="n">
        <v>0.03</v>
      </c>
      <c r="H40" s="22" t="n">
        <v>0.035</v>
      </c>
    </row>
    <row r="41" customFormat="false" ht="15" hidden="false" customHeight="false" outlineLevel="0" collapsed="false">
      <c r="B41" s="23" t="n">
        <v>0.08</v>
      </c>
      <c r="C41" s="13" t="n">
        <f aca="false">SUM(C12/(1+B41)^1,D12/(1+B41)^2,E12/(1+B41)^3,F12/(1+B41)^4,G12/(1+B41)^5)+(G12*(1+C40)/(B41-C40))/(1+B41)^5</f>
        <v>1918153.47665256</v>
      </c>
      <c r="D41" s="13" t="n">
        <f aca="false">SUM(C12/(1+B41)^1,D12/(1+B41)^2,E12/(1+B41)^3,F12/(1+B41)^4,G12/(1+B41)^5)+(G12*(1+D40)/(B41-D40))/(1+B41)^5</f>
        <v>2036412.51044149</v>
      </c>
      <c r="E41" s="13" t="n">
        <f aca="false">SUM(C12/(1+B41)^1,D12/(1+B41)^2,E12/(1+B41)^3,F12/(1+B41)^4,G12/(1+B41)^5)+(G12*(1+E40)/(B41-E40))/(1+B41)^5</f>
        <v>2174381.38319525</v>
      </c>
      <c r="F41" s="13" t="n">
        <f aca="false">SUM(C12/(1+B41)^1,D12/(1+B41)^2,E12/(1+B41)^3,F12/(1+B41)^4,G12/(1+B41)^5)+(G12*(1+F40)/(B41-F40))/(1+B41)^5</f>
        <v>2337435.5055406</v>
      </c>
      <c r="G41" s="13" t="n">
        <f aca="false">SUM(C12/(1+B41)^1,D12/(1+B41)^2,E12/(1+B41)^3,F12/(1+B41)^4,G12/(1+B41)^5)+(G12*(1+G40)/(B41-G40))/(1+B41)^5</f>
        <v>2533100.45235501</v>
      </c>
      <c r="H41" s="13" t="n">
        <f aca="false">SUM(C12/(1+B41)^1,D12/(1+B41)^2,E12/(1+B41)^3,F12/(1+B41)^4,G12/(1+B41)^5)+(G12*(1+H40)/(B41-H40))/(1+B41)^5</f>
        <v>2772246.49846152</v>
      </c>
    </row>
    <row r="42" customFormat="false" ht="15" hidden="false" customHeight="false" outlineLevel="0" collapsed="false">
      <c r="B42" s="23" t="n">
        <v>0.09</v>
      </c>
      <c r="C42" s="13" t="n">
        <f aca="false">SUM(C12/(1+B42)^1,D12/(1+B42)^2,E12/(1+B42)^3,F12/(1+B42)^4,G12/(1+B42)^5)+(G12*(1+C40)/(B42-C40))/(1+B42)^5</f>
        <v>1668560.20460624</v>
      </c>
      <c r="D42" s="13" t="n">
        <f aca="false">SUM(C12/(1+B42)^1,D12/(1+B42)^2,E12/(1+B42)^3,F12/(1+B42)^4,G12/(1+B42)^5)+(G12*(1+D40)/(B42-D40))/(1+B42)^5</f>
        <v>1754993.98389962</v>
      </c>
      <c r="E42" s="13" t="n">
        <f aca="false">SUM(C12/(1+B42)^1,D12/(1+B42)^2,E12/(1+B42)^3,F12/(1+B42)^4,G12/(1+B42)^5)+(G12*(1+E40)/(B42-E40))/(1+B42)^5</f>
        <v>1853775.44594919</v>
      </c>
      <c r="F42" s="13" t="n">
        <f aca="false">SUM(C12/(1+B42)^1,D12/(1+B42)^2,E12/(1+B42)^3,F12/(1+B42)^4,G12/(1+B42)^5)+(G12*(1+F40)/(B42-F40))/(1+B42)^5</f>
        <v>1967754.0560064</v>
      </c>
      <c r="G42" s="13" t="n">
        <f aca="false">SUM(C12/(1+B42)^1,D12/(1+B42)^2,E12/(1+B42)^3,F12/(1+B42)^4,G12/(1+B42)^5)+(G12*(1+G40)/(B42-G40))/(1+B42)^5</f>
        <v>2100729.10107313</v>
      </c>
      <c r="H42" s="13" t="n">
        <f aca="false">SUM(C12/(1+B42)^1,D12/(1+B42)^2,E12/(1+B42)^3,F12/(1+B42)^4,G12/(1+B42)^5)+(G12*(1+H40)/(B42-H40))/(1+B42)^5</f>
        <v>2257881.4270611</v>
      </c>
    </row>
    <row r="43" customFormat="false" ht="15" hidden="false" customHeight="false" outlineLevel="0" collapsed="false">
      <c r="B43" s="23" t="n">
        <v>0.1</v>
      </c>
      <c r="C43" s="13" t="n">
        <f aca="false">SUM(C12/(1+B43)^1,D12/(1+B43)^2,E12/(1+B43)^3,F12/(1+B43)^4,G12/(1+B43)^5)+(G12*(1+C40)/(B43-C40))/(1+B43)^5</f>
        <v>1474747.47474747</v>
      </c>
      <c r="D43" s="13" t="n">
        <f aca="false">SUM(C12/(1+B43)^1,D12/(1+B43)^2,E12/(1+B43)^3,F12/(1+B43)^4,G12/(1+B43)^5)+(G12*(1+D40)/(B43-D40))/(1+B43)^5</f>
        <v>1540106.95187166</v>
      </c>
      <c r="E43" s="24" t="n">
        <f aca="false">SUM(C12/(1+B43)^1,D12/(1+B43)^2,E12/(1+B43)^3,F12/(1+B43)^4,G12/(1+B43)^5)+(G12*(1+E40)/(B43-E40))/(1+B43)^5</f>
        <v>1613636.36363636</v>
      </c>
      <c r="F43" s="13" t="n">
        <f aca="false">SUM(C12/(1+B43)^1,D12/(1+B43)^2,E12/(1+B43)^3,F12/(1+B43)^4,G12/(1+B43)^5)+(G12*(1+F40)/(B43-F40))/(1+B43)^5</f>
        <v>1696969.6969697</v>
      </c>
      <c r="G43" s="13" t="n">
        <f aca="false">SUM(C12/(1+B43)^1,D12/(1+B43)^2,E12/(1+B43)^3,F12/(1+B43)^4,G12/(1+B43)^5)+(G12*(1+G40)/(B43-G40))/(1+B43)^5</f>
        <v>1792207.79220779</v>
      </c>
      <c r="H43" s="13" t="n">
        <f aca="false">SUM(C12/(1+B43)^1,D12/(1+B43)^2,E12/(1+B43)^3,F12/(1+B43)^4,G12/(1+B43)^5)+(G12*(1+H40)/(B43-H40))/(1+B43)^5</f>
        <v>1902097.9020979</v>
      </c>
    </row>
    <row r="44" customFormat="false" ht="15" hidden="false" customHeight="false" outlineLevel="0" collapsed="false">
      <c r="B44" s="23" t="n">
        <v>0.11</v>
      </c>
      <c r="C44" s="13" t="n">
        <f aca="false">SUM(C12/(1+B44)^1,D12/(1+B44)^2,E12/(1+B44)^3,F12/(1+B44)^4,G12/(1+B44)^5)+(G12*(1+C40)/(B44-C40))/(1+B44)^5</f>
        <v>1319967.82678875</v>
      </c>
      <c r="D44" s="13" t="n">
        <f aca="false">SUM(C12/(1+B44)^1,D12/(1+B44)^2,E12/(1+B44)^3,F12/(1+B44)^4,G12/(1+B44)^5)+(G12*(1+D40)/(B44-D40))/(1+B44)^5</f>
        <v>1370728.24885431</v>
      </c>
      <c r="E44" s="13" t="n">
        <f aca="false">SUM(C12/(1+B44)^1,D12/(1+B44)^2,E12/(1+B44)^3,F12/(1+B44)^4,G12/(1+B44)^5)+(G12*(1+E40)/(B44-E40))/(1+B44)^5</f>
        <v>1427128.71781604</v>
      </c>
      <c r="F44" s="13" t="n">
        <f aca="false">SUM(C12/(1+B44)^1,D12/(1+B44)^2,E12/(1+B44)^3,F12/(1+B44)^4,G12/(1+B44)^5)+(G12*(1+F40)/(B44-F40))/(1+B44)^5</f>
        <v>1490164.5360674</v>
      </c>
      <c r="G44" s="13" t="n">
        <f aca="false">SUM(C12/(1+B44)^1,D12/(1+B44)^2,E12/(1+B44)^3,F12/(1+B44)^4,G12/(1+B44)^5)+(G12*(1+G40)/(B44-G40))/(1+B44)^5</f>
        <v>1561079.83160017</v>
      </c>
      <c r="H44" s="13" t="n">
        <f aca="false">SUM(C12/(1+B44)^1,D12/(1+B44)^2,E12/(1+B44)^3,F12/(1+B44)^4,G12/(1+B44)^5)+(G12*(1+H40)/(B44-H40))/(1+B44)^5</f>
        <v>1641450.49987064</v>
      </c>
    </row>
    <row r="45" customFormat="false" ht="15" hidden="false" customHeight="false" outlineLevel="0" collapsed="false">
      <c r="B45" s="23" t="n">
        <v>0.12</v>
      </c>
      <c r="C45" s="13" t="n">
        <f aca="false">SUM(C12/(1+B45)^1,D12/(1+B45)^2,E12/(1+B45)^3,F12/(1+B45)^4,G12/(1+B45)^5)+(G12*(1+C40)/(B45-C40))/(1+B45)^5</f>
        <v>1193564.46939426</v>
      </c>
      <c r="D45" s="13" t="n">
        <f aca="false">SUM(C12/(1+B45)^1,D12/(1+B45)^2,E12/(1+B45)^3,F12/(1+B45)^4,G12/(1+B45)^5)+(G12*(1+D40)/(B45-D40))/(1+B45)^5</f>
        <v>1233844.21045887</v>
      </c>
      <c r="E45" s="13" t="n">
        <f aca="false">SUM(C12/(1+B45)^1,D12/(1+B45)^2,E12/(1+B45)^3,F12/(1+B45)^4,G12/(1+B45)^5)+(G12*(1+E40)/(B45-E40))/(1+B45)^5</f>
        <v>1278151.92562995</v>
      </c>
      <c r="F45" s="13" t="n">
        <f aca="false">SUM(C12/(1+B45)^1,D12/(1+B45)^2,E12/(1+B45)^3,F12/(1+B45)^4,G12/(1+B45)^5)+(G12*(1+F40)/(B45-F40))/(1+B45)^5</f>
        <v>1327123.61081903</v>
      </c>
      <c r="G45" s="13" t="n">
        <f aca="false">SUM(C12/(1+B45)^1,D12/(1+B45)^2,E12/(1+B45)^3,F12/(1+B45)^4,G12/(1+B45)^5)+(G12*(1+G40)/(B45-G40))/(1+B45)^5</f>
        <v>1381536.59436245</v>
      </c>
      <c r="H45" s="13" t="n">
        <f aca="false">SUM(C12/(1+B45)^1,D12/(1+B45)^2,E12/(1+B45)^3,F12/(1+B45)^4,G12/(1+B45)^5)+(G12*(1+H40)/(B45-H40))/(1+B45)^5</f>
        <v>1442351.10538157</v>
      </c>
    </row>
    <row r="48" customFormat="false" ht="15" hidden="false" customHeight="false" outlineLevel="0" collapsed="false">
      <c r="B48" s="15" t="s">
        <v>35</v>
      </c>
      <c r="C48" s="15"/>
      <c r="E48" s="25" t="s">
        <v>36</v>
      </c>
      <c r="F48" s="25"/>
      <c r="G48" s="25"/>
    </row>
    <row r="49" customFormat="false" ht="15" hidden="false" customHeight="false" outlineLevel="0" collapsed="false">
      <c r="B49" s="26" t="s">
        <v>37</v>
      </c>
      <c r="E49" s="27" t="s">
        <v>38</v>
      </c>
    </row>
    <row r="50" customFormat="false" ht="15" hidden="false" customHeight="false" outlineLevel="0" collapsed="false">
      <c r="B50" s="26" t="s">
        <v>39</v>
      </c>
      <c r="E50" s="27" t="s">
        <v>40</v>
      </c>
    </row>
    <row r="51" customFormat="false" ht="15" hidden="false" customHeight="false" outlineLevel="0" collapsed="false">
      <c r="B51" s="26" t="s">
        <v>41</v>
      </c>
      <c r="E51" s="27" t="s">
        <v>42</v>
      </c>
    </row>
    <row r="52" customFormat="false" ht="15" hidden="false" customHeight="false" outlineLevel="0" collapsed="false">
      <c r="B52" s="26" t="s">
        <v>43</v>
      </c>
      <c r="E52" s="27" t="s">
        <v>44</v>
      </c>
    </row>
    <row r="54" customFormat="false" ht="15" hidden="false" customHeight="false" outlineLevel="0" collapsed="false">
      <c r="B54" s="17" t="s">
        <v>45</v>
      </c>
    </row>
    <row r="55" customFormat="false" ht="15" hidden="false" customHeight="false" outlineLevel="0" collapsed="false">
      <c r="B55" s="28" t="s">
        <v>46</v>
      </c>
    </row>
    <row r="56" customFormat="false" ht="15" hidden="false" customHeight="false" outlineLevel="0" collapsed="false">
      <c r="B56" s="28" t="s">
        <v>47</v>
      </c>
    </row>
    <row r="57" customFormat="false" ht="15" hidden="false" customHeight="false" outlineLevel="0" collapsed="false">
      <c r="B57" s="28" t="s">
        <v>48</v>
      </c>
    </row>
    <row r="58" customFormat="false" ht="15" hidden="false" customHeight="false" outlineLevel="0" collapsed="false">
      <c r="B58" s="28" t="s">
        <v>49</v>
      </c>
    </row>
  </sheetData>
  <mergeCells count="11">
    <mergeCell ref="B2:G2"/>
    <mergeCell ref="B5:C5"/>
    <mergeCell ref="B10:G10"/>
    <mergeCell ref="B14:G14"/>
    <mergeCell ref="B20:D20"/>
    <mergeCell ref="B26:D26"/>
    <mergeCell ref="B31:D31"/>
    <mergeCell ref="B37:H37"/>
    <mergeCell ref="C39:H39"/>
    <mergeCell ref="B48:C48"/>
    <mergeCell ref="E48:G4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2026-01-29T03:41:33Z</dcterms:created>
  <dc:creator>openpyxl</dc:creator>
  <dc:description/>
  <dc:language>en-US</dc:language>
  <cp:lastModifiedBy/>
  <dcterms:modified xsi:type="dcterms:W3CDTF">2026-01-29T03:41:33Z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