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ochenplan" sheetId="1" state="visible" r:id="rId2"/>
    <sheet name="Mitarbeiterstammdaten" sheetId="2" state="visible" r:id="rId3"/>
    <sheet name="FTE-Rechner" sheetId="3" state="visible" r:id="rId4"/>
    <sheet name="Stundenkonto" sheetId="4" state="visible" r:id="rId5"/>
    <sheet name="Rechtl. Rahmenbedingungen" sheetId="5" state="visible" r:id="rId6"/>
    <sheet name="Verfügbarkeiten" sheetId="6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<sst xmlns="http://schemas.openxmlformats.org/spreadsheetml/2006/main" count="314" uniqueCount="176">
  <si>
    <t xml:space="preserve">📋  Einsatzplanung – Wochenübersicht</t>
  </si>
  <si>
    <t xml:space="preserve">Woche vom:</t>
  </si>
  <si>
    <t xml:space="preserve">Mitarbeiter</t>
  </si>
  <si>
    <t xml:space="preserve">Abt./Funktion</t>
  </si>
  <si>
    <t xml:space="preserve">Montag</t>
  </si>
  <si>
    <t xml:space="preserve">Dienstag</t>
  </si>
  <si>
    <t xml:space="preserve">Mittwoch</t>
  </si>
  <si>
    <t xml:space="preserve">Donnerstag</t>
  </si>
  <si>
    <t xml:space="preserve">Freitag</t>
  </si>
  <si>
    <t xml:space="preserve">Samstag</t>
  </si>
  <si>
    <t xml:space="preserve">Sonntag</t>
  </si>
  <si>
    <t xml:space="preserve">Std. Gesamt</t>
  </si>
  <si>
    <t xml:space="preserve">Max Mustermann</t>
  </si>
  <si>
    <t xml:space="preserve">Service</t>
  </si>
  <si>
    <t xml:space="preserve">Früh (06-14)</t>
  </si>
  <si>
    <t xml:space="preserve">Spät (14-22)</t>
  </si>
  <si>
    <t xml:space="preserve">Frei</t>
  </si>
  <si>
    <t xml:space="preserve">Anna Schmidt</t>
  </si>
  <si>
    <t xml:space="preserve">Peter Klein</t>
  </si>
  <si>
    <t xml:space="preserve">Küche</t>
  </si>
  <si>
    <t xml:space="preserve">Julia Bauer</t>
  </si>
  <si>
    <t xml:space="preserve">Thomas Müller</t>
  </si>
  <si>
    <t xml:space="preserve">Management</t>
  </si>
  <si>
    <t xml:space="preserve">Sabine Wolf</t>
  </si>
  <si>
    <t xml:space="preserve">Nacht (22-06)</t>
  </si>
  <si>
    <t xml:space="preserve">Karl Fischer</t>
  </si>
  <si>
    <t xml:space="preserve">Lager</t>
  </si>
  <si>
    <t xml:space="preserve">Urlaub</t>
  </si>
  <si>
    <t xml:space="preserve">Maria Wagner</t>
  </si>
  <si>
    <t xml:space="preserve">Schichten gesamt je Tag</t>
  </si>
  <si>
    <t xml:space="preserve">Legende</t>
  </si>
  <si>
    <t xml:space="preserve">👤  Mitarbeiterstammdaten</t>
  </si>
  <si>
    <t xml:space="preserve">Name</t>
  </si>
  <si>
    <t xml:space="preserve">Abteilung</t>
  </si>
  <si>
    <t xml:space="preserve">Qualifikation</t>
  </si>
  <si>
    <t xml:space="preserve">Vertragstyp</t>
  </si>
  <si>
    <t xml:space="preserve">Sollstunden/Woche</t>
  </si>
  <si>
    <t xml:space="preserve">Kontakt (Tel.)</t>
  </si>
  <si>
    <t xml:space="preserve">Eintrittsdatum</t>
  </si>
  <si>
    <t xml:space="preserve">Springer?</t>
  </si>
  <si>
    <t xml:space="preserve">Servicekraft</t>
  </si>
  <si>
    <t xml:space="preserve">Vollzeit</t>
  </si>
  <si>
    <t xml:space="preserve">+49 170 1234567</t>
  </si>
  <si>
    <t xml:space="preserve">01.03.2020</t>
  </si>
  <si>
    <t xml:space="preserve">Nein</t>
  </si>
  <si>
    <t xml:space="preserve">+49 172 2345678</t>
  </si>
  <si>
    <t xml:space="preserve">15.06.2019</t>
  </si>
  <si>
    <t xml:space="preserve">Ja</t>
  </si>
  <si>
    <t xml:space="preserve">Koch</t>
  </si>
  <si>
    <t xml:space="preserve">+49 173 3456789</t>
  </si>
  <si>
    <t xml:space="preserve">01.01.2021</t>
  </si>
  <si>
    <t xml:space="preserve">Köchin</t>
  </si>
  <si>
    <t xml:space="preserve">Teilzeit</t>
  </si>
  <si>
    <t xml:space="preserve">+49 174 4567890</t>
  </si>
  <si>
    <t xml:space="preserve">01.09.2022</t>
  </si>
  <si>
    <t xml:space="preserve">Abteilungsleiter</t>
  </si>
  <si>
    <t xml:space="preserve">+49 175 5678901</t>
  </si>
  <si>
    <t xml:space="preserve">01.01.2018</t>
  </si>
  <si>
    <t xml:space="preserve">+49 176 6789012</t>
  </si>
  <si>
    <t xml:space="preserve">01.07.2021</t>
  </si>
  <si>
    <t xml:space="preserve">Lagerist</t>
  </si>
  <si>
    <t xml:space="preserve">+49 177 7890123</t>
  </si>
  <si>
    <t xml:space="preserve">01.02.2023</t>
  </si>
  <si>
    <t xml:space="preserve">+49 178 8901234</t>
  </si>
  <si>
    <t xml:space="preserve">01.04.2022</t>
  </si>
  <si>
    <t xml:space="preserve">🧮  FTE &amp; Personalbedarfs-Rechner</t>
  </si>
  <si>
    <t xml:space="preserve">Geben Sie die blauen Felder ein – alle Ergebnisse werden automatisch berechnet.</t>
  </si>
  <si>
    <t xml:space="preserve">EINGABEN (blaue Felder)</t>
  </si>
  <si>
    <t xml:space="preserve">Benötigte Arbeitsstunden pro Woche (H_gesamt)</t>
  </si>
  <si>
    <t xml:space="preserve">h/Woche</t>
  </si>
  <si>
    <t xml:space="preserve">Wochenarbeitszeit Vollzeitkraft (H_vollzeit)</t>
  </si>
  <si>
    <t xml:space="preserve">Ausfallquote – Urlaub &amp; Krankheit (Q_ausfall)</t>
  </si>
  <si>
    <t xml:space="preserve">%</t>
  </si>
  <si>
    <t xml:space="preserve">Anzahl verfügbarer Mitarbeiter (gesamt)</t>
  </si>
  <si>
    <t xml:space="preserve">Personen</t>
  </si>
  <si>
    <t xml:space="preserve">Davon Vollzeitkräfte</t>
  </si>
  <si>
    <t xml:space="preserve">Davon Teilzeitkräfte</t>
  </si>
  <si>
    <t xml:space="preserve">Ø Stunden Teilzeitkraft/Woche</t>
  </si>
  <si>
    <t xml:space="preserve">ERGEBNISSE (automatisch berechnet)</t>
  </si>
  <si>
    <t xml:space="preserve">Netto-FTE (ohne Ausfallpuffer)</t>
  </si>
  <si>
    <t xml:space="preserve">FTE</t>
  </si>
  <si>
    <t xml:space="preserve">Reiner Bedarf ohne Puffer</t>
  </si>
  <si>
    <t xml:space="preserve">Brutto-FTE (inkl. Ausfallpuffer)</t>
  </si>
  <si>
    <t xml:space="preserve">Empfohlen: FTE inkl. Krankenstand/Urlaub</t>
  </si>
  <si>
    <t xml:space="preserve">Vorhandene FTE (Vollzeit)</t>
  </si>
  <si>
    <t xml:space="preserve">Aus Stammdaten</t>
  </si>
  <si>
    <t xml:space="preserve">Vorhandene FTE (Teilzeit)</t>
  </si>
  <si>
    <t xml:space="preserve">Teilzeitkräfte in Vollzeitäquivalente umgerechnet</t>
  </si>
  <si>
    <t xml:space="preserve">Gesamt vorhandene FTE</t>
  </si>
  <si>
    <t xml:space="preserve">Summe Vollzeit + umgerechnete Teilzeit</t>
  </si>
  <si>
    <t xml:space="preserve">FTE-Differenz (Bedarf – Vorhanden)</t>
  </si>
  <si>
    <t xml:space="preserve">Benötigte Schichten pro Woche (à 8h)</t>
  </si>
  <si>
    <t xml:space="preserve">Schichten</t>
  </si>
  <si>
    <t xml:space="preserve">Bei 8h-Schichten</t>
  </si>
  <si>
    <t xml:space="preserve">Wöchentliche Kapazität vorhandener FTE</t>
  </si>
  <si>
    <t xml:space="preserve">Ist-Kapazität des Teams</t>
  </si>
  <si>
    <t xml:space="preserve">Auslastungsgrad</t>
  </si>
  <si>
    <t xml:space="preserve">Idealwert: 85–95%</t>
  </si>
  <si>
    <t xml:space="preserve">FORMEL: FTE_brutto = (H_gesamt / H_vollzeit) × (1 + Q_ausfall / 100)</t>
  </si>
  <si>
    <t xml:space="preserve">FTE_brutto</t>
  </si>
  <si>
    <t xml:space="preserve">Full-Time Equivalent (Vollzeitäquivalente) inkl. Puffer</t>
  </si>
  <si>
    <t xml:space="preserve">H_gesamt</t>
  </si>
  <si>
    <t xml:space="preserve">Gesamte benötigte Arbeitsstunden pro Woche</t>
  </si>
  <si>
    <t xml:space="preserve">H_vollzeit</t>
  </si>
  <si>
    <t xml:space="preserve">Reguläre Wochenarbeitszeit einer Vollzeitkraft (z.B. 40 h)</t>
  </si>
  <si>
    <t xml:space="preserve">Q_ausfall</t>
  </si>
  <si>
    <t xml:space="preserve">Geschätzte Ausfallquote in % (Urlaub + Krankheit, z.B. 15%)</t>
  </si>
  <si>
    <t xml:space="preserve">⏱  Stundenkonto – Soll / Ist Abgleich</t>
  </si>
  <si>
    <t xml:space="preserve">Soll-Std./Woche</t>
  </si>
  <si>
    <t xml:space="preserve">Ist-Std. (geplant)</t>
  </si>
  <si>
    <t xml:space="preserve">Differenz</t>
  </si>
  <si>
    <t xml:space="preserve">Überstunden</t>
  </si>
  <si>
    <t xml:space="preserve">Fehlstunden</t>
  </si>
  <si>
    <t xml:space="preserve">Status</t>
  </si>
  <si>
    <t xml:space="preserve">GESAMT</t>
  </si>
  <si>
    <t xml:space="preserve">⚖  Rechtliche Rahmenbedingungen – Arbeitszeitgesetz (ArbZG)</t>
  </si>
  <si>
    <t xml:space="preserve">Regelung</t>
  </si>
  <si>
    <t xml:space="preserve">Vorschrift (ArbZG)</t>
  </si>
  <si>
    <t xml:space="preserve">Details / Ausnahmen</t>
  </si>
  <si>
    <t xml:space="preserve">Konsequenz bei Verstoß</t>
  </si>
  <si>
    <t xml:space="preserve">Maximale Arbeitszeit/Tag</t>
  </si>
  <si>
    <t xml:space="preserve">§ 3 ArbZG – max. 8 Stunden</t>
  </si>
  <si>
    <t xml:space="preserve">Ausnahmsweise bis 10 h, wenn Ausgleich binnen 6 Monaten erfolgt</t>
  </si>
  <si>
    <t xml:space="preserve">Bußgeld bis 15.000 €</t>
  </si>
  <si>
    <t xml:space="preserve">Ruhezeit zwischen Schichten</t>
  </si>
  <si>
    <t xml:space="preserve">§ 5 ArbZG – min. 11 Stunden</t>
  </si>
  <si>
    <t xml:space="preserve">Ausnahmen in bestimmten Branchen möglich (Pflege, Gastronomie)</t>
  </si>
  <si>
    <t xml:space="preserve">Ordnungswidrigkeit</t>
  </si>
  <si>
    <t xml:space="preserve">Mindestruhepause</t>
  </si>
  <si>
    <t xml:space="preserve">§ 4 ArbZG – 30 Min. ab 6h Arbeit</t>
  </si>
  <si>
    <t xml:space="preserve">45 Min. bei mehr als 9 h Arbeitszeit; Aufteilung in 2 × 15 Min. möglich</t>
  </si>
  <si>
    <t xml:space="preserve">Bußgeld bis 2.500 €</t>
  </si>
  <si>
    <t xml:space="preserve">Nachtarbeit</t>
  </si>
  <si>
    <t xml:space="preserve">§ 6 ArbZG</t>
  </si>
  <si>
    <t xml:space="preserve">22:00 – 06:00 Uhr; Ausgleich durch Freizeit oder Zuschlag</t>
  </si>
  <si>
    <t xml:space="preserve">Gesundheitliche Fürsorge erforderlich</t>
  </si>
  <si>
    <t xml:space="preserve">Sonn- und Feiertagsruhe</t>
  </si>
  <si>
    <t xml:space="preserve">§ 9 ArbZG</t>
  </si>
  <si>
    <t xml:space="preserve">Grundsätzlich verboten; Ausnahmen z. B. Gastronomie, Gesundheit</t>
  </si>
  <si>
    <t xml:space="preserve">Aufzeichnungspflicht</t>
  </si>
  <si>
    <t xml:space="preserve">§ 16 Abs. 2 ArbZG</t>
  </si>
  <si>
    <t xml:space="preserve">Überstunden und Nachtarbeit müssen dokumentiert werden</t>
  </si>
  <si>
    <t xml:space="preserve">Jugendliche (unter 18 J.)</t>
  </si>
  <si>
    <t xml:space="preserve">JArbSchG</t>
  </si>
  <si>
    <t xml:space="preserve">Max. 8 h/Tag, max. 40 h/Woche, keine Nachtarbeit</t>
  </si>
  <si>
    <t xml:space="preserve">Schwangere / Mütter</t>
  </si>
  <si>
    <t xml:space="preserve">MuSchG</t>
  </si>
  <si>
    <t xml:space="preserve">Keine Mehrarbeit, kein Nachtdienst, Kündigungsschutz</t>
  </si>
  <si>
    <t xml:space="preserve">Strafbarkeit möglich</t>
  </si>
  <si>
    <t xml:space="preserve">Quelle: Bundesministerium für Arbeit und Soziales (BMAS) – Arbeitszeitgesetz (ArbZG) – Stand 2024</t>
  </si>
  <si>
    <t xml:space="preserve">📅  Verfügbarkeiten &amp; Abwesenheiten</t>
  </si>
  <si>
    <t xml:space="preserve">Art</t>
  </si>
  <si>
    <t xml:space="preserve">Von</t>
  </si>
  <si>
    <t xml:space="preserve">Bis</t>
  </si>
  <si>
    <t xml:space="preserve">Tage</t>
  </si>
  <si>
    <t xml:space="preserve">Genehmigt?</t>
  </si>
  <si>
    <t xml:space="preserve">Notiz</t>
  </si>
  <si>
    <t xml:space="preserve">Ersatzkraft</t>
  </si>
  <si>
    <t xml:space="preserve">14.07.2025</t>
  </si>
  <si>
    <t xml:space="preserve">18.07.2025</t>
  </si>
  <si>
    <t xml:space="preserve">Jahresurlaub</t>
  </si>
  <si>
    <t xml:space="preserve">Krankheit</t>
  </si>
  <si>
    <t xml:space="preserve">07.07.2025</t>
  </si>
  <si>
    <t xml:space="preserve">09.07.2025</t>
  </si>
  <si>
    <t xml:space="preserve">–</t>
  </si>
  <si>
    <t xml:space="preserve">AU liegt vor</t>
  </si>
  <si>
    <t xml:space="preserve">Berufsschule</t>
  </si>
  <si>
    <t xml:space="preserve">21.07.2025</t>
  </si>
  <si>
    <t xml:space="preserve">25.07.2025</t>
  </si>
  <si>
    <t xml:space="preserve">Monatlicher Blockkurs</t>
  </si>
  <si>
    <t xml:space="preserve">28.07.2025</t>
  </si>
  <si>
    <t xml:space="preserve">01.08.2025</t>
  </si>
  <si>
    <t xml:space="preserve">Antrag eingereicht</t>
  </si>
  <si>
    <t xml:space="preserve">Frei (Wunsch)</t>
  </si>
  <si>
    <t xml:space="preserve">19.07.2025</t>
  </si>
  <si>
    <t xml:space="preserve">Familiärer Grund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</si>
</sst>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General"/>
    <numFmt numFmtId="166" formatCode="0&quot; h&quot;"/>
    <numFmt numFmtId="167" formatCode="0.00"/>
    <numFmt numFmtId="168" formatCode="0.0%"/>
    <numFmt numFmtId="169" formatCode="0&quot; Tage&quot;"/>
  </numFmts>
  <fonts count="3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b val="true"/>
      <sz val="11"/>
      <color rgb="FF1F3864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sz val="9"/>
      <color rgb="FF00AA44"/>
      <name val="Arial"/>
      <family val="0"/>
      <charset val="1"/>
    </font>
    <font>
      <b val="true"/>
      <sz val="9"/>
      <color rgb="FFCC9900"/>
      <name val="Arial"/>
      <family val="0"/>
      <charset val="1"/>
    </font>
    <font>
      <b val="true"/>
      <sz val="9"/>
      <color rgb="FF808080"/>
      <name val="Arial"/>
      <family val="0"/>
      <charset val="1"/>
    </font>
    <font>
      <b val="true"/>
      <sz val="10"/>
      <color rgb="FF2E74B5"/>
      <name val="Arial"/>
      <family val="0"/>
      <charset val="1"/>
    </font>
    <font>
      <b val="true"/>
      <sz val="9"/>
      <color rgb="FF7D3C98"/>
      <name val="Arial"/>
      <family val="0"/>
      <charset val="1"/>
    </font>
    <font>
      <b val="true"/>
      <sz val="9"/>
      <color rgb="FFC0392B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0AA44"/>
      <name val="Arial"/>
      <family val="0"/>
      <charset val="1"/>
    </font>
    <font>
      <b val="true"/>
      <sz val="10"/>
      <color rgb="FFCC9900"/>
      <name val="Arial"/>
      <family val="0"/>
      <charset val="1"/>
    </font>
    <font>
      <b val="true"/>
      <sz val="10"/>
      <color rgb="FF7D3C98"/>
      <name val="Arial"/>
      <family val="0"/>
      <charset val="1"/>
    </font>
    <font>
      <b val="true"/>
      <sz val="10"/>
      <color rgb="FFC0392B"/>
      <name val="Arial"/>
      <family val="0"/>
      <charset val="1"/>
    </font>
    <font>
      <b val="true"/>
      <sz val="10"/>
      <color rgb="FF808080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i val="true"/>
      <sz val="10"/>
      <color rgb="FF2E74B5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sz val="10"/>
      <color rgb="FF008000"/>
      <name val="Arial"/>
      <family val="0"/>
      <charset val="1"/>
    </font>
    <font>
      <sz val="10"/>
      <color rgb="FFC00000"/>
      <name val="Arial"/>
      <family val="0"/>
      <charset val="1"/>
    </font>
    <font>
      <sz val="10"/>
      <color rgb="FFE26B0A"/>
      <name val="Arial"/>
      <family val="0"/>
      <charset val="1"/>
    </font>
    <font>
      <b val="true"/>
      <sz val="10"/>
      <color rgb="FFC00000"/>
      <name val="Arial"/>
      <family val="0"/>
      <charset val="1"/>
    </font>
    <font>
      <b val="true"/>
      <sz val="10"/>
      <color rgb="FFE26B0A"/>
      <name val="Arial"/>
      <family val="0"/>
      <charset val="1"/>
    </font>
    <font>
      <b val="true"/>
      <sz val="10"/>
      <color rgb="FF595959"/>
      <name val="Arial"/>
      <family val="0"/>
      <charset val="1"/>
    </font>
  </fonts>
  <fills count="17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DEEAF1"/>
        <bgColor rgb="FFE2EFDA"/>
      </patternFill>
    </fill>
    <fill>
      <patternFill patternType="solid">
        <fgColor rgb="FF2E74B5"/>
        <bgColor rgb="FF0066CC"/>
      </patternFill>
    </fill>
    <fill>
      <patternFill patternType="solid">
        <fgColor rgb="FFFFFFFF"/>
        <bgColor rgb="FFF5F9FD"/>
      </patternFill>
    </fill>
    <fill>
      <patternFill patternType="solid">
        <fgColor rgb="FFE2EFDA"/>
        <bgColor rgb="FFDEEAF1"/>
      </patternFill>
    </fill>
    <fill>
      <patternFill patternType="solid">
        <fgColor rgb="FFFFF2CC"/>
        <bgColor rgb="FFFFE0C4"/>
      </patternFill>
    </fill>
    <fill>
      <patternFill patternType="solid">
        <fgColor rgb="FFF2F2F2"/>
        <bgColor rgb="FFEBF3FB"/>
      </patternFill>
    </fill>
    <fill>
      <patternFill patternType="solid">
        <fgColor rgb="FFBDD7EE"/>
        <bgColor rgb="FFDEEAF1"/>
      </patternFill>
    </fill>
    <fill>
      <patternFill patternType="solid">
        <fgColor rgb="FFF5F9FD"/>
        <bgColor rgb="FFF2F2F2"/>
      </patternFill>
    </fill>
    <fill>
      <patternFill patternType="solid">
        <fgColor rgb="FFE2C4E2"/>
        <bgColor rgb="FFBFBFBF"/>
      </patternFill>
    </fill>
    <fill>
      <patternFill patternType="solid">
        <fgColor rgb="FFFFD9D9"/>
        <bgColor rgb="FFFFE0E0"/>
      </patternFill>
    </fill>
    <fill>
      <patternFill patternType="solid">
        <fgColor rgb="FF70AD47"/>
        <bgColor rgb="FF99CC00"/>
      </patternFill>
    </fill>
    <fill>
      <patternFill patternType="solid">
        <fgColor rgb="FFEBF3FB"/>
        <bgColor rgb="FFF2F2F2"/>
      </patternFill>
    </fill>
    <fill>
      <patternFill patternType="solid">
        <fgColor rgb="FFFFE0E0"/>
        <bgColor rgb="FFFFD9D9"/>
      </patternFill>
    </fill>
    <fill>
      <patternFill patternType="solid">
        <fgColor rgb="FFFFE0C4"/>
        <bgColor rgb="FFFFD9D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 style="medium">
        <color rgb="FF2E74B5"/>
      </left>
      <right style="medium">
        <color rgb="FF2E74B5"/>
      </right>
      <top style="medium">
        <color rgb="FF2E74B5"/>
      </top>
      <bottom style="medium">
        <color rgb="FF2E74B5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1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5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25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8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9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0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1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2" fillId="1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2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1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5F9FD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7D3C98"/>
      <rgbColor rgb="FFFFF2CC"/>
      <rgbColor rgb="FFEBF3FB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AF1"/>
      <rgbColor rgb="FFE2EFDA"/>
      <rgbColor rgb="FFF2F2F2"/>
      <rgbColor rgb="FFFFE0E0"/>
      <rgbColor rgb="FFFFD9D9"/>
      <rgbColor rgb="FFE2C4E2"/>
      <rgbColor rgb="FFFFE0C4"/>
      <rgbColor rgb="FF2E74B5"/>
      <rgbColor rgb="FF33CCCC"/>
      <rgbColor rgb="FF99CC00"/>
      <rgbColor rgb="FFFFCC00"/>
      <rgbColor rgb="FFCC9900"/>
      <rgbColor rgb="FFE26B0A"/>
      <rgbColor rgb="FF595959"/>
      <rgbColor rgb="FF70AD47"/>
      <rgbColor rgb="FF1F3864"/>
      <rgbColor rgb="FF00AA44"/>
      <rgbColor rgb="FF003300"/>
      <rgbColor rgb="FF333300"/>
      <rgbColor rgb="FFC0392B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6"/>
    <col collapsed="false" customWidth="true" hidden="false" outlineLevel="0" max="10" min="3" style="0" width="14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21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27.75" hidden="false" customHeight="true" outlineLevel="0" collapsed="false">
      <c r="A3" s="3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customFormat="false" ht="24" hidden="false" customHeight="true" outlineLevel="0" collapsed="false">
      <c r="A4" s="5" t="s">
        <v>12</v>
      </c>
      <c r="B4" s="6" t="s">
        <v>13</v>
      </c>
      <c r="C4" s="7" t="s">
        <v>14</v>
      </c>
      <c r="D4" s="7" t="s">
        <v>14</v>
      </c>
      <c r="E4" s="8" t="s">
        <v>15</v>
      </c>
      <c r="F4" s="8" t="s">
        <v>15</v>
      </c>
      <c r="G4" s="9" t="s">
        <v>16</v>
      </c>
      <c r="H4" s="9" t="s">
        <v>16</v>
      </c>
      <c r="I4" s="9" t="s">
        <v>16</v>
      </c>
      <c r="J4" s="10" t="n">
        <f aca="false">COUNTIF(C4:I4,"Früh (06-14)")*8+COUNTIF(C4:I4,"Spät (14-22)")*8+COUNTIF(C4:I4,"Nacht (22-06)")*8</f>
        <v>32</v>
      </c>
    </row>
    <row r="5" customFormat="false" ht="24" hidden="false" customHeight="true" outlineLevel="0" collapsed="false">
      <c r="A5" s="11" t="s">
        <v>17</v>
      </c>
      <c r="B5" s="12" t="s">
        <v>13</v>
      </c>
      <c r="C5" s="8" t="s">
        <v>15</v>
      </c>
      <c r="D5" s="8" t="s">
        <v>15</v>
      </c>
      <c r="E5" s="9" t="s">
        <v>16</v>
      </c>
      <c r="F5" s="7" t="s">
        <v>14</v>
      </c>
      <c r="G5" s="7" t="s">
        <v>14</v>
      </c>
      <c r="H5" s="9" t="s">
        <v>16</v>
      </c>
      <c r="I5" s="9" t="s">
        <v>16</v>
      </c>
      <c r="J5" s="10" t="n">
        <f aca="false">COUNTIF(C5:I5,"Früh (06-14)")*8+COUNTIF(C5:I5,"Spät (14-22)")*8+COUNTIF(C5:I5,"Nacht (22-06)")*8</f>
        <v>32</v>
      </c>
    </row>
    <row r="6" customFormat="false" ht="24" hidden="false" customHeight="true" outlineLevel="0" collapsed="false">
      <c r="A6" s="5" t="s">
        <v>18</v>
      </c>
      <c r="B6" s="6" t="s">
        <v>19</v>
      </c>
      <c r="C6" s="7" t="s">
        <v>14</v>
      </c>
      <c r="D6" s="9" t="s">
        <v>16</v>
      </c>
      <c r="E6" s="7" t="s">
        <v>14</v>
      </c>
      <c r="F6" s="7" t="s">
        <v>14</v>
      </c>
      <c r="G6" s="8" t="s">
        <v>15</v>
      </c>
      <c r="H6" s="7" t="s">
        <v>14</v>
      </c>
      <c r="I6" s="9" t="s">
        <v>16</v>
      </c>
      <c r="J6" s="10" t="n">
        <f aca="false">COUNTIF(C6:I6,"Früh (06-14)")*8+COUNTIF(C6:I6,"Spät (14-22)")*8+COUNTIF(C6:I6,"Nacht (22-06)")*8</f>
        <v>40</v>
      </c>
    </row>
    <row r="7" customFormat="false" ht="24" hidden="false" customHeight="true" outlineLevel="0" collapsed="false">
      <c r="A7" s="11" t="s">
        <v>20</v>
      </c>
      <c r="B7" s="12" t="s">
        <v>19</v>
      </c>
      <c r="C7" s="9" t="s">
        <v>16</v>
      </c>
      <c r="D7" s="8" t="s">
        <v>15</v>
      </c>
      <c r="E7" s="8" t="s">
        <v>15</v>
      </c>
      <c r="F7" s="9" t="s">
        <v>16</v>
      </c>
      <c r="G7" s="7" t="s">
        <v>14</v>
      </c>
      <c r="H7" s="8" t="s">
        <v>15</v>
      </c>
      <c r="I7" s="7" t="s">
        <v>14</v>
      </c>
      <c r="J7" s="10" t="n">
        <f aca="false">COUNTIF(C7:I7,"Früh (06-14)")*8+COUNTIF(C7:I7,"Spät (14-22)")*8+COUNTIF(C7:I7,"Nacht (22-06)")*8</f>
        <v>40</v>
      </c>
    </row>
    <row r="8" customFormat="false" ht="24" hidden="false" customHeight="true" outlineLevel="0" collapsed="false">
      <c r="A8" s="5" t="s">
        <v>21</v>
      </c>
      <c r="B8" s="6" t="s">
        <v>22</v>
      </c>
      <c r="C8" s="7" t="s">
        <v>14</v>
      </c>
      <c r="D8" s="7" t="s">
        <v>14</v>
      </c>
      <c r="E8" s="7" t="s">
        <v>14</v>
      </c>
      <c r="F8" s="7" t="s">
        <v>14</v>
      </c>
      <c r="G8" s="7" t="s">
        <v>14</v>
      </c>
      <c r="H8" s="9" t="s">
        <v>16</v>
      </c>
      <c r="I8" s="9" t="s">
        <v>16</v>
      </c>
      <c r="J8" s="10" t="n">
        <f aca="false">COUNTIF(C8:I8,"Früh (06-14)")*8+COUNTIF(C8:I8,"Spät (14-22)")*8+COUNTIF(C8:I8,"Nacht (22-06)")*8</f>
        <v>40</v>
      </c>
    </row>
    <row r="9" customFormat="false" ht="24" hidden="false" customHeight="true" outlineLevel="0" collapsed="false">
      <c r="A9" s="11" t="s">
        <v>23</v>
      </c>
      <c r="B9" s="12" t="s">
        <v>13</v>
      </c>
      <c r="C9" s="13" t="s">
        <v>24</v>
      </c>
      <c r="D9" s="13" t="s">
        <v>24</v>
      </c>
      <c r="E9" s="9" t="s">
        <v>16</v>
      </c>
      <c r="F9" s="9" t="s">
        <v>16</v>
      </c>
      <c r="G9" s="13" t="s">
        <v>24</v>
      </c>
      <c r="H9" s="13" t="s">
        <v>24</v>
      </c>
      <c r="I9" s="9" t="s">
        <v>16</v>
      </c>
      <c r="J9" s="10" t="n">
        <f aca="false">COUNTIF(C9:I9,"Früh (06-14)")*8+COUNTIF(C9:I9,"Spät (14-22)")*8+COUNTIF(C9:I9,"Nacht (22-06)")*8</f>
        <v>32</v>
      </c>
    </row>
    <row r="10" customFormat="false" ht="24" hidden="false" customHeight="true" outlineLevel="0" collapsed="false">
      <c r="A10" s="5" t="s">
        <v>25</v>
      </c>
      <c r="B10" s="6" t="s">
        <v>26</v>
      </c>
      <c r="C10" s="7" t="s">
        <v>14</v>
      </c>
      <c r="D10" s="7" t="s">
        <v>14</v>
      </c>
      <c r="E10" s="14" t="s">
        <v>27</v>
      </c>
      <c r="F10" s="14" t="s">
        <v>27</v>
      </c>
      <c r="G10" s="14" t="s">
        <v>27</v>
      </c>
      <c r="H10" s="9" t="s">
        <v>16</v>
      </c>
      <c r="I10" s="9" t="s">
        <v>16</v>
      </c>
      <c r="J10" s="10" t="n">
        <f aca="false">COUNTIF(C10:I10,"Früh (06-14)")*8+COUNTIF(C10:I10,"Spät (14-22)")*8+COUNTIF(C10:I10,"Nacht (22-06)")*8</f>
        <v>16</v>
      </c>
    </row>
    <row r="11" customFormat="false" ht="24" hidden="false" customHeight="true" outlineLevel="0" collapsed="false">
      <c r="A11" s="11" t="s">
        <v>28</v>
      </c>
      <c r="B11" s="12" t="s">
        <v>13</v>
      </c>
      <c r="C11" s="8" t="s">
        <v>15</v>
      </c>
      <c r="D11" s="7" t="s">
        <v>14</v>
      </c>
      <c r="E11" s="8" t="s">
        <v>15</v>
      </c>
      <c r="F11" s="9" t="s">
        <v>16</v>
      </c>
      <c r="G11" s="8" t="s">
        <v>15</v>
      </c>
      <c r="H11" s="8" t="s">
        <v>15</v>
      </c>
      <c r="I11" s="9" t="s">
        <v>16</v>
      </c>
      <c r="J11" s="10" t="n">
        <f aca="false">COUNTIF(C11:I11,"Früh (06-14)")*8+COUNTIF(C11:I11,"Spät (14-22)")*8+COUNTIF(C11:I11,"Nacht (22-06)")*8</f>
        <v>40</v>
      </c>
    </row>
    <row r="12" customFormat="false" ht="25.5" hidden="false" customHeight="true" outlineLevel="0" collapsed="false">
      <c r="A12" s="15" t="s">
        <v>29</v>
      </c>
      <c r="B12" s="15"/>
      <c r="C12" s="16" t="n">
        <f aca="false">COUNTA(C4:C11)-COUNTIF(C4:C11,"Frei")-COUNTIF(C4:C11,"Urlaub")</f>
        <v>7</v>
      </c>
      <c r="D12" s="16" t="n">
        <f aca="false">COUNTA(D4:D11)-COUNTIF(D4:D11,"Frei")-COUNTIF(D4:D11,"Urlaub")</f>
        <v>7</v>
      </c>
      <c r="E12" s="16" t="n">
        <f aca="false">COUNTA(E4:E11)-COUNTIF(E4:E11,"Frei")-COUNTIF(E4:E11,"Urlaub")</f>
        <v>5</v>
      </c>
      <c r="F12" s="16" t="n">
        <f aca="false">COUNTA(F4:F11)-COUNTIF(F4:F11,"Frei")-COUNTIF(F4:F11,"Urlaub")</f>
        <v>4</v>
      </c>
      <c r="G12" s="16" t="n">
        <f aca="false">COUNTA(G4:G11)-COUNTIF(G4:G11,"Frei")-COUNTIF(G4:G11,"Urlaub")</f>
        <v>6</v>
      </c>
      <c r="H12" s="16" t="n">
        <f aca="false">COUNTA(H4:H11)-COUNTIF(H4:H11,"Frei")-COUNTIF(H4:H11,"Urlaub")</f>
        <v>4</v>
      </c>
      <c r="I12" s="16" t="n">
        <f aca="false">COUNTA(I4:I11)-COUNTIF(I4:I11,"Frei")-COUNTIF(I4:I11,"Urlaub")</f>
        <v>1</v>
      </c>
      <c r="J12" s="16" t="n">
        <f aca="false">SUM(J4:J11)</f>
        <v>272</v>
      </c>
    </row>
    <row r="14" customFormat="false" ht="15" hidden="false" customHeight="false" outlineLevel="0" collapsed="false">
      <c r="A14" s="17" t="s">
        <v>30</v>
      </c>
      <c r="B14" s="17"/>
      <c r="C14" s="17"/>
      <c r="D14" s="17"/>
      <c r="E14" s="17"/>
      <c r="F14" s="17"/>
      <c r="G14" s="17"/>
      <c r="H14" s="17"/>
      <c r="I14" s="17"/>
      <c r="J14" s="17"/>
    </row>
    <row r="15" customFormat="false" ht="15" hidden="false" customHeight="false" outlineLevel="0" collapsed="false">
      <c r="A15" s="18" t="s">
        <v>14</v>
      </c>
      <c r="C15" s="19" t="s">
        <v>15</v>
      </c>
      <c r="E15" s="20" t="s">
        <v>24</v>
      </c>
      <c r="G15" s="21" t="s">
        <v>27</v>
      </c>
      <c r="I15" s="22" t="s">
        <v>16</v>
      </c>
    </row>
  </sheetData>
  <mergeCells count="4">
    <mergeCell ref="A1:J1"/>
    <mergeCell ref="A2:J2"/>
    <mergeCell ref="A12:B12"/>
    <mergeCell ref="A14:J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6"/>
    <col collapsed="false" customWidth="true" hidden="false" outlineLevel="0" max="3" min="3" style="0" width="20"/>
    <col collapsed="false" customWidth="true" hidden="false" outlineLevel="0" max="4" min="4" style="0" width="14"/>
    <col collapsed="false" customWidth="true" hidden="false" outlineLevel="0" max="5" min="5" style="0" width="18"/>
    <col collapsed="false" customWidth="true" hidden="false" outlineLevel="0" max="6" min="6" style="0" width="20"/>
    <col collapsed="false" customWidth="true" hidden="false" outlineLevel="0" max="7" min="7" style="0" width="16"/>
    <col collapsed="false" customWidth="true" hidden="false" outlineLevel="0" max="8" min="8" style="0" width="12"/>
  </cols>
  <sheetData>
    <row r="1" customFormat="false" ht="31.5" hidden="false" customHeight="true" outlineLevel="0" collapsed="false">
      <c r="A1" s="23" t="s">
        <v>31</v>
      </c>
      <c r="B1" s="23"/>
      <c r="C1" s="23"/>
      <c r="D1" s="23"/>
      <c r="E1" s="23"/>
      <c r="F1" s="23"/>
      <c r="G1" s="23"/>
      <c r="H1" s="23"/>
    </row>
    <row r="2" customFormat="false" ht="25.5" hidden="false" customHeight="true" outlineLevel="0" collapsed="false">
      <c r="A2" s="4" t="s">
        <v>32</v>
      </c>
      <c r="B2" s="4" t="s">
        <v>33</v>
      </c>
      <c r="C2" s="4" t="s">
        <v>34</v>
      </c>
      <c r="D2" s="4" t="s">
        <v>35</v>
      </c>
      <c r="E2" s="4" t="s">
        <v>36</v>
      </c>
      <c r="F2" s="4" t="s">
        <v>37</v>
      </c>
      <c r="G2" s="4" t="s">
        <v>38</v>
      </c>
      <c r="H2" s="4" t="s">
        <v>39</v>
      </c>
    </row>
    <row r="3" customFormat="false" ht="21.75" hidden="false" customHeight="true" outlineLevel="0" collapsed="false">
      <c r="A3" s="6" t="s">
        <v>12</v>
      </c>
      <c r="B3" s="6" t="s">
        <v>13</v>
      </c>
      <c r="C3" s="6" t="s">
        <v>40</v>
      </c>
      <c r="D3" s="6" t="s">
        <v>41</v>
      </c>
      <c r="E3" s="24" t="n">
        <v>40</v>
      </c>
      <c r="F3" s="6" t="s">
        <v>42</v>
      </c>
      <c r="G3" s="6" t="s">
        <v>43</v>
      </c>
      <c r="H3" s="6" t="s">
        <v>44</v>
      </c>
    </row>
    <row r="4" customFormat="false" ht="21.75" hidden="false" customHeight="true" outlineLevel="0" collapsed="false">
      <c r="A4" s="12" t="s">
        <v>17</v>
      </c>
      <c r="B4" s="12" t="s">
        <v>13</v>
      </c>
      <c r="C4" s="12" t="s">
        <v>40</v>
      </c>
      <c r="D4" s="12" t="s">
        <v>41</v>
      </c>
      <c r="E4" s="25" t="n">
        <v>40</v>
      </c>
      <c r="F4" s="12" t="s">
        <v>45</v>
      </c>
      <c r="G4" s="12" t="s">
        <v>46</v>
      </c>
      <c r="H4" s="26" t="s">
        <v>47</v>
      </c>
    </row>
    <row r="5" customFormat="false" ht="21.75" hidden="false" customHeight="true" outlineLevel="0" collapsed="false">
      <c r="A5" s="6" t="s">
        <v>18</v>
      </c>
      <c r="B5" s="6" t="s">
        <v>19</v>
      </c>
      <c r="C5" s="6" t="s">
        <v>48</v>
      </c>
      <c r="D5" s="6" t="s">
        <v>41</v>
      </c>
      <c r="E5" s="24" t="n">
        <v>40</v>
      </c>
      <c r="F5" s="6" t="s">
        <v>49</v>
      </c>
      <c r="G5" s="6" t="s">
        <v>50</v>
      </c>
      <c r="H5" s="6" t="s">
        <v>44</v>
      </c>
    </row>
    <row r="6" customFormat="false" ht="21.75" hidden="false" customHeight="true" outlineLevel="0" collapsed="false">
      <c r="A6" s="12" t="s">
        <v>20</v>
      </c>
      <c r="B6" s="12" t="s">
        <v>19</v>
      </c>
      <c r="C6" s="12" t="s">
        <v>51</v>
      </c>
      <c r="D6" s="12" t="s">
        <v>52</v>
      </c>
      <c r="E6" s="25" t="n">
        <v>25</v>
      </c>
      <c r="F6" s="12" t="s">
        <v>53</v>
      </c>
      <c r="G6" s="12" t="s">
        <v>54</v>
      </c>
      <c r="H6" s="12" t="s">
        <v>44</v>
      </c>
    </row>
    <row r="7" customFormat="false" ht="21.75" hidden="false" customHeight="true" outlineLevel="0" collapsed="false">
      <c r="A7" s="6" t="s">
        <v>21</v>
      </c>
      <c r="B7" s="6" t="s">
        <v>22</v>
      </c>
      <c r="C7" s="6" t="s">
        <v>55</v>
      </c>
      <c r="D7" s="6" t="s">
        <v>41</v>
      </c>
      <c r="E7" s="24" t="n">
        <v>40</v>
      </c>
      <c r="F7" s="6" t="s">
        <v>56</v>
      </c>
      <c r="G7" s="6" t="s">
        <v>57</v>
      </c>
      <c r="H7" s="6" t="s">
        <v>44</v>
      </c>
    </row>
    <row r="8" customFormat="false" ht="21.75" hidden="false" customHeight="true" outlineLevel="0" collapsed="false">
      <c r="A8" s="12" t="s">
        <v>23</v>
      </c>
      <c r="B8" s="12" t="s">
        <v>13</v>
      </c>
      <c r="C8" s="12" t="s">
        <v>40</v>
      </c>
      <c r="D8" s="12" t="s">
        <v>41</v>
      </c>
      <c r="E8" s="25" t="n">
        <v>40</v>
      </c>
      <c r="F8" s="12" t="s">
        <v>58</v>
      </c>
      <c r="G8" s="12" t="s">
        <v>59</v>
      </c>
      <c r="H8" s="26" t="s">
        <v>47</v>
      </c>
    </row>
    <row r="9" customFormat="false" ht="21.75" hidden="false" customHeight="true" outlineLevel="0" collapsed="false">
      <c r="A9" s="6" t="s">
        <v>25</v>
      </c>
      <c r="B9" s="6" t="s">
        <v>26</v>
      </c>
      <c r="C9" s="6" t="s">
        <v>60</v>
      </c>
      <c r="D9" s="6" t="s">
        <v>41</v>
      </c>
      <c r="E9" s="24" t="n">
        <v>40</v>
      </c>
      <c r="F9" s="6" t="s">
        <v>61</v>
      </c>
      <c r="G9" s="6" t="s">
        <v>62</v>
      </c>
      <c r="H9" s="6" t="s">
        <v>44</v>
      </c>
    </row>
    <row r="10" customFormat="false" ht="21.75" hidden="false" customHeight="true" outlineLevel="0" collapsed="false">
      <c r="A10" s="12" t="s">
        <v>28</v>
      </c>
      <c r="B10" s="12" t="s">
        <v>13</v>
      </c>
      <c r="C10" s="12" t="s">
        <v>40</v>
      </c>
      <c r="D10" s="12" t="s">
        <v>52</v>
      </c>
      <c r="E10" s="25" t="n">
        <v>30</v>
      </c>
      <c r="F10" s="12" t="s">
        <v>63</v>
      </c>
      <c r="G10" s="12" t="s">
        <v>64</v>
      </c>
      <c r="H10" s="26" t="s">
        <v>47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8"/>
    <col collapsed="false" customWidth="true" hidden="false" outlineLevel="0" max="3" min="2" style="0" width="22"/>
    <col collapsed="false" customWidth="true" hidden="false" outlineLevel="0" max="4" min="4" style="0" width="28"/>
  </cols>
  <sheetData>
    <row r="1" customFormat="false" ht="31.5" hidden="false" customHeight="true" outlineLevel="0" collapsed="false">
      <c r="A1" s="23" t="s">
        <v>65</v>
      </c>
      <c r="B1" s="23"/>
      <c r="C1" s="23"/>
      <c r="D1" s="23"/>
    </row>
    <row r="2" customFormat="false" ht="19.5" hidden="false" customHeight="true" outlineLevel="0" collapsed="false">
      <c r="A2" s="27" t="s">
        <v>66</v>
      </c>
      <c r="B2" s="27"/>
      <c r="C2" s="27"/>
      <c r="D2" s="27"/>
    </row>
    <row r="3" customFormat="false" ht="24" hidden="false" customHeight="true" outlineLevel="0" collapsed="false">
      <c r="A3" s="28" t="s">
        <v>67</v>
      </c>
      <c r="B3" s="28"/>
      <c r="C3" s="28"/>
      <c r="D3" s="28"/>
    </row>
    <row r="4" customFormat="false" ht="21.75" hidden="false" customHeight="true" outlineLevel="0" collapsed="false">
      <c r="A4" s="29" t="s">
        <v>68</v>
      </c>
      <c r="B4" s="30" t="n">
        <v>160</v>
      </c>
      <c r="C4" s="6" t="s">
        <v>69</v>
      </c>
      <c r="D4" s="31"/>
    </row>
    <row r="5" customFormat="false" ht="21.75" hidden="false" customHeight="true" outlineLevel="0" collapsed="false">
      <c r="A5" s="32" t="s">
        <v>70</v>
      </c>
      <c r="B5" s="30" t="n">
        <v>40</v>
      </c>
      <c r="C5" s="12" t="s">
        <v>69</v>
      </c>
      <c r="D5" s="31"/>
    </row>
    <row r="6" customFormat="false" ht="21.75" hidden="false" customHeight="true" outlineLevel="0" collapsed="false">
      <c r="A6" s="29" t="s">
        <v>71</v>
      </c>
      <c r="B6" s="30" t="n">
        <v>15</v>
      </c>
      <c r="C6" s="6" t="s">
        <v>72</v>
      </c>
      <c r="D6" s="31"/>
    </row>
    <row r="7" customFormat="false" ht="21.75" hidden="false" customHeight="true" outlineLevel="0" collapsed="false">
      <c r="A7" s="32" t="s">
        <v>73</v>
      </c>
      <c r="B7" s="30" t="n">
        <v>8</v>
      </c>
      <c r="C7" s="12" t="s">
        <v>74</v>
      </c>
      <c r="D7" s="31"/>
    </row>
    <row r="8" customFormat="false" ht="21.75" hidden="false" customHeight="true" outlineLevel="0" collapsed="false">
      <c r="A8" s="29" t="s">
        <v>75</v>
      </c>
      <c r="B8" s="30" t="n">
        <v>5</v>
      </c>
      <c r="C8" s="6" t="s">
        <v>74</v>
      </c>
      <c r="D8" s="31"/>
    </row>
    <row r="9" customFormat="false" ht="21.75" hidden="false" customHeight="true" outlineLevel="0" collapsed="false">
      <c r="A9" s="32" t="s">
        <v>76</v>
      </c>
      <c r="B9" s="30" t="n">
        <v>3</v>
      </c>
      <c r="C9" s="12" t="s">
        <v>74</v>
      </c>
      <c r="D9" s="31"/>
    </row>
    <row r="10" customFormat="false" ht="21.75" hidden="false" customHeight="true" outlineLevel="0" collapsed="false">
      <c r="A10" s="29" t="s">
        <v>77</v>
      </c>
      <c r="B10" s="30" t="n">
        <v>25</v>
      </c>
      <c r="C10" s="6" t="s">
        <v>69</v>
      </c>
      <c r="D10" s="31"/>
    </row>
    <row r="12" customFormat="false" ht="24" hidden="false" customHeight="true" outlineLevel="0" collapsed="false">
      <c r="A12" s="17" t="s">
        <v>78</v>
      </c>
      <c r="B12" s="17"/>
      <c r="C12" s="17"/>
      <c r="D12" s="17"/>
    </row>
    <row r="13" customFormat="false" ht="21.75" hidden="false" customHeight="true" outlineLevel="0" collapsed="false">
      <c r="A13" s="29" t="s">
        <v>79</v>
      </c>
      <c r="B13" s="33" t="n">
        <f aca="false">B4/B5</f>
        <v>4</v>
      </c>
      <c r="C13" s="6" t="s">
        <v>80</v>
      </c>
      <c r="D13" s="34" t="s">
        <v>81</v>
      </c>
    </row>
    <row r="14" customFormat="false" ht="21.75" hidden="false" customHeight="true" outlineLevel="0" collapsed="false">
      <c r="A14" s="32" t="s">
        <v>82</v>
      </c>
      <c r="B14" s="33" t="n">
        <f aca="false">B4/B5*(1+B6/100)</f>
        <v>4.6</v>
      </c>
      <c r="C14" s="12" t="s">
        <v>80</v>
      </c>
      <c r="D14" s="35" t="s">
        <v>83</v>
      </c>
    </row>
    <row r="15" customFormat="false" ht="21.75" hidden="false" customHeight="true" outlineLevel="0" collapsed="false">
      <c r="A15" s="29" t="s">
        <v>84</v>
      </c>
      <c r="B15" s="33" t="n">
        <f aca="false">B8</f>
        <v>5</v>
      </c>
      <c r="C15" s="6" t="s">
        <v>80</v>
      </c>
      <c r="D15" s="34" t="s">
        <v>85</v>
      </c>
    </row>
    <row r="16" customFormat="false" ht="21.75" hidden="false" customHeight="true" outlineLevel="0" collapsed="false">
      <c r="A16" s="32" t="s">
        <v>86</v>
      </c>
      <c r="B16" s="33" t="n">
        <f aca="false">B9*B10/B5</f>
        <v>1.875</v>
      </c>
      <c r="C16" s="12" t="s">
        <v>80</v>
      </c>
      <c r="D16" s="35" t="s">
        <v>87</v>
      </c>
    </row>
    <row r="17" customFormat="false" ht="21.75" hidden="false" customHeight="true" outlineLevel="0" collapsed="false">
      <c r="A17" s="29" t="s">
        <v>88</v>
      </c>
      <c r="B17" s="33" t="n">
        <f aca="false">B8+B9*B10/B5</f>
        <v>6.875</v>
      </c>
      <c r="C17" s="6" t="s">
        <v>80</v>
      </c>
      <c r="D17" s="34" t="s">
        <v>89</v>
      </c>
    </row>
    <row r="18" customFormat="false" ht="21.75" hidden="false" customHeight="true" outlineLevel="0" collapsed="false">
      <c r="A18" s="32" t="s">
        <v>90</v>
      </c>
      <c r="B18" s="33" t="n">
        <f aca="false">(B4/B5*(1+B6/100))-(B8+B9*B10/B5)</f>
        <v>-2.275</v>
      </c>
      <c r="C18" s="12" t="s">
        <v>80</v>
      </c>
      <c r="D18" s="36" t="str">
        <f aca="false">IF(B17&gt;0,"⚠ Unterbesetzung – Personal aufstocken!",IF(B17&lt;-0.5,"✅ Überkapazität vorhanden","✅ Gut geplant!"))</f>
        <v>⚠ Unterbesetzung – Personal aufstocken!</v>
      </c>
    </row>
    <row r="19" customFormat="false" ht="21.75" hidden="false" customHeight="true" outlineLevel="0" collapsed="false">
      <c r="A19" s="29" t="s">
        <v>91</v>
      </c>
      <c r="B19" s="33" t="n">
        <f aca="false">ROUND(B4/8,0)</f>
        <v>20</v>
      </c>
      <c r="C19" s="6" t="s">
        <v>92</v>
      </c>
      <c r="D19" s="34" t="s">
        <v>93</v>
      </c>
    </row>
    <row r="20" customFormat="false" ht="21.75" hidden="false" customHeight="true" outlineLevel="0" collapsed="false">
      <c r="A20" s="32" t="s">
        <v>94</v>
      </c>
      <c r="B20" s="33" t="n">
        <f aca="false">(B8+B9*B10/B5)*B5</f>
        <v>275</v>
      </c>
      <c r="C20" s="12" t="s">
        <v>69</v>
      </c>
      <c r="D20" s="35" t="s">
        <v>95</v>
      </c>
    </row>
    <row r="21" customFormat="false" ht="21.75" hidden="false" customHeight="true" outlineLevel="0" collapsed="false">
      <c r="A21" s="29" t="s">
        <v>96</v>
      </c>
      <c r="B21" s="37" t="n">
        <f aca="false">B4/((B8+B9*B10/B5)*B5)</f>
        <v>0.581818181818182</v>
      </c>
      <c r="C21" s="6" t="s">
        <v>72</v>
      </c>
      <c r="D21" s="34" t="s">
        <v>97</v>
      </c>
    </row>
    <row r="23" customFormat="false" ht="15" hidden="false" customHeight="false" outlineLevel="0" collapsed="false">
      <c r="A23" s="2" t="s">
        <v>98</v>
      </c>
      <c r="B23" s="2"/>
      <c r="C23" s="2"/>
      <c r="D23" s="2"/>
    </row>
    <row r="24" customFormat="false" ht="19.5" hidden="false" customHeight="true" outlineLevel="0" collapsed="false">
      <c r="A24" s="38" t="s">
        <v>99</v>
      </c>
      <c r="B24" s="39" t="s">
        <v>100</v>
      </c>
      <c r="C24" s="39"/>
      <c r="D24" s="39"/>
    </row>
    <row r="25" customFormat="false" ht="19.5" hidden="false" customHeight="true" outlineLevel="0" collapsed="false">
      <c r="A25" s="40" t="s">
        <v>101</v>
      </c>
      <c r="B25" s="41" t="s">
        <v>102</v>
      </c>
      <c r="C25" s="41"/>
      <c r="D25" s="41"/>
    </row>
    <row r="26" customFormat="false" ht="19.5" hidden="false" customHeight="true" outlineLevel="0" collapsed="false">
      <c r="A26" s="38" t="s">
        <v>103</v>
      </c>
      <c r="B26" s="39" t="s">
        <v>104</v>
      </c>
      <c r="C26" s="39"/>
      <c r="D26" s="39"/>
    </row>
    <row r="27" customFormat="false" ht="19.5" hidden="false" customHeight="true" outlineLevel="0" collapsed="false">
      <c r="A27" s="40" t="s">
        <v>105</v>
      </c>
      <c r="B27" s="41" t="s">
        <v>106</v>
      </c>
      <c r="C27" s="41"/>
      <c r="D27" s="41"/>
    </row>
  </sheetData>
  <mergeCells count="9">
    <mergeCell ref="A1:D1"/>
    <mergeCell ref="A2:D2"/>
    <mergeCell ref="A3:D3"/>
    <mergeCell ref="A12:D12"/>
    <mergeCell ref="A23:D23"/>
    <mergeCell ref="B24:D24"/>
    <mergeCell ref="B25:D25"/>
    <mergeCell ref="B26:D26"/>
    <mergeCell ref="B27:D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3" min="2" style="0" width="18"/>
    <col collapsed="false" customWidth="true" hidden="false" outlineLevel="0" max="6" min="4" style="0" width="14"/>
    <col collapsed="false" customWidth="true" hidden="false" outlineLevel="0" max="7" min="7" style="0" width="20"/>
  </cols>
  <sheetData>
    <row r="1" customFormat="false" ht="31.5" hidden="false" customHeight="true" outlineLevel="0" collapsed="false">
      <c r="A1" s="23" t="s">
        <v>107</v>
      </c>
      <c r="B1" s="23"/>
      <c r="C1" s="23"/>
      <c r="D1" s="23"/>
      <c r="E1" s="23"/>
      <c r="F1" s="23"/>
      <c r="G1" s="23"/>
    </row>
    <row r="2" customFormat="false" ht="25.5" hidden="false" customHeight="true" outlineLevel="0" collapsed="false">
      <c r="A2" s="4" t="s">
        <v>2</v>
      </c>
      <c r="B2" s="4" t="s">
        <v>108</v>
      </c>
      <c r="C2" s="4" t="s">
        <v>109</v>
      </c>
      <c r="D2" s="4" t="s">
        <v>110</v>
      </c>
      <c r="E2" s="4" t="s">
        <v>111</v>
      </c>
      <c r="F2" s="4" t="s">
        <v>112</v>
      </c>
      <c r="G2" s="4" t="s">
        <v>113</v>
      </c>
    </row>
    <row r="3" customFormat="false" ht="21.75" hidden="false" customHeight="true" outlineLevel="0" collapsed="false">
      <c r="A3" s="5" t="s">
        <v>12</v>
      </c>
      <c r="B3" s="42" t="n">
        <v>40</v>
      </c>
      <c r="C3" s="43" t="n">
        <f aca="false">Wochenplan!J4</f>
        <v>32</v>
      </c>
      <c r="D3" s="24" t="n">
        <f aca="false">C3-B3</f>
        <v>-8</v>
      </c>
      <c r="E3" s="44" t="n">
        <f aca="false">MAX(0,D3)</f>
        <v>0</v>
      </c>
      <c r="F3" s="45" t="n">
        <f aca="false">MAX(0,-D3)</f>
        <v>8</v>
      </c>
      <c r="G3" s="6" t="str">
        <f aca="false">IF(D3=0,"✅ Ausgeglichen",IF(D3&gt;0,"⚠ Überstunden","⚠ Fehlstunden"))</f>
        <v>⚠ Fehlstunden</v>
      </c>
    </row>
    <row r="4" customFormat="false" ht="21.75" hidden="false" customHeight="true" outlineLevel="0" collapsed="false">
      <c r="A4" s="11" t="s">
        <v>17</v>
      </c>
      <c r="B4" s="42" t="n">
        <v>40</v>
      </c>
      <c r="C4" s="46" t="n">
        <f aca="false">Wochenplan!J5</f>
        <v>32</v>
      </c>
      <c r="D4" s="25" t="n">
        <f aca="false">C4-B4</f>
        <v>-8</v>
      </c>
      <c r="E4" s="47" t="n">
        <f aca="false">MAX(0,D4)</f>
        <v>0</v>
      </c>
      <c r="F4" s="48" t="n">
        <f aca="false">MAX(0,-D4)</f>
        <v>8</v>
      </c>
      <c r="G4" s="12" t="str">
        <f aca="false">IF(D4=0,"✅ Ausgeglichen",IF(D4&gt;0,"⚠ Überstunden","⚠ Fehlstunden"))</f>
        <v>⚠ Fehlstunden</v>
      </c>
    </row>
    <row r="5" customFormat="false" ht="21.75" hidden="false" customHeight="true" outlineLevel="0" collapsed="false">
      <c r="A5" s="5" t="s">
        <v>18</v>
      </c>
      <c r="B5" s="42" t="n">
        <v>40</v>
      </c>
      <c r="C5" s="43" t="n">
        <f aca="false">Wochenplan!J6</f>
        <v>40</v>
      </c>
      <c r="D5" s="24" t="n">
        <f aca="false">C5-B5</f>
        <v>0</v>
      </c>
      <c r="E5" s="44" t="n">
        <f aca="false">MAX(0,D5)</f>
        <v>0</v>
      </c>
      <c r="F5" s="45" t="n">
        <f aca="false">MAX(0,-D5)</f>
        <v>-0</v>
      </c>
      <c r="G5" s="6" t="str">
        <f aca="false">IF(D5=0,"✅ Ausgeglichen",IF(D5&gt;0,"⚠ Überstunden","⚠ Fehlstunden"))</f>
        <v>✅ Ausgeglichen</v>
      </c>
    </row>
    <row r="6" customFormat="false" ht="21.75" hidden="false" customHeight="true" outlineLevel="0" collapsed="false">
      <c r="A6" s="11" t="s">
        <v>20</v>
      </c>
      <c r="B6" s="42" t="n">
        <v>25</v>
      </c>
      <c r="C6" s="46" t="n">
        <f aca="false">Wochenplan!J7</f>
        <v>40</v>
      </c>
      <c r="D6" s="25" t="n">
        <f aca="false">C6-B6</f>
        <v>15</v>
      </c>
      <c r="E6" s="47" t="n">
        <f aca="false">MAX(0,D6)</f>
        <v>15</v>
      </c>
      <c r="F6" s="48" t="n">
        <f aca="false">MAX(0,-D6)</f>
        <v>0</v>
      </c>
      <c r="G6" s="12" t="str">
        <f aca="false">IF(D6=0,"✅ Ausgeglichen",IF(D6&gt;0,"⚠ Überstunden","⚠ Fehlstunden"))</f>
        <v>⚠ Überstunden</v>
      </c>
    </row>
    <row r="7" customFormat="false" ht="21.75" hidden="false" customHeight="true" outlineLevel="0" collapsed="false">
      <c r="A7" s="5" t="s">
        <v>21</v>
      </c>
      <c r="B7" s="42" t="n">
        <v>40</v>
      </c>
      <c r="C7" s="43" t="n">
        <f aca="false">Wochenplan!J8</f>
        <v>40</v>
      </c>
      <c r="D7" s="24" t="n">
        <f aca="false">C7-B7</f>
        <v>0</v>
      </c>
      <c r="E7" s="44" t="n">
        <f aca="false">MAX(0,D7)</f>
        <v>0</v>
      </c>
      <c r="F7" s="45" t="n">
        <f aca="false">MAX(0,-D7)</f>
        <v>-0</v>
      </c>
      <c r="G7" s="6" t="str">
        <f aca="false">IF(D7=0,"✅ Ausgeglichen",IF(D7&gt;0,"⚠ Überstunden","⚠ Fehlstunden"))</f>
        <v>✅ Ausgeglichen</v>
      </c>
    </row>
    <row r="8" customFormat="false" ht="21.75" hidden="false" customHeight="true" outlineLevel="0" collapsed="false">
      <c r="A8" s="11" t="s">
        <v>23</v>
      </c>
      <c r="B8" s="42" t="n">
        <v>40</v>
      </c>
      <c r="C8" s="46" t="n">
        <f aca="false">Wochenplan!J9</f>
        <v>32</v>
      </c>
      <c r="D8" s="25" t="n">
        <f aca="false">C8-B8</f>
        <v>-8</v>
      </c>
      <c r="E8" s="47" t="n">
        <f aca="false">MAX(0,D8)</f>
        <v>0</v>
      </c>
      <c r="F8" s="48" t="n">
        <f aca="false">MAX(0,-D8)</f>
        <v>8</v>
      </c>
      <c r="G8" s="12" t="str">
        <f aca="false">IF(D8=0,"✅ Ausgeglichen",IF(D8&gt;0,"⚠ Überstunden","⚠ Fehlstunden"))</f>
        <v>⚠ Fehlstunden</v>
      </c>
    </row>
    <row r="9" customFormat="false" ht="21.75" hidden="false" customHeight="true" outlineLevel="0" collapsed="false">
      <c r="A9" s="5" t="s">
        <v>25</v>
      </c>
      <c r="B9" s="42" t="n">
        <v>40</v>
      </c>
      <c r="C9" s="43" t="n">
        <f aca="false">Wochenplan!J10</f>
        <v>16</v>
      </c>
      <c r="D9" s="24" t="n">
        <f aca="false">C9-B9</f>
        <v>-24</v>
      </c>
      <c r="E9" s="44" t="n">
        <f aca="false">MAX(0,D9)</f>
        <v>0</v>
      </c>
      <c r="F9" s="45" t="n">
        <f aca="false">MAX(0,-D9)</f>
        <v>24</v>
      </c>
      <c r="G9" s="6" t="str">
        <f aca="false">IF(D9=0,"✅ Ausgeglichen",IF(D9&gt;0,"⚠ Überstunden","⚠ Fehlstunden"))</f>
        <v>⚠ Fehlstunden</v>
      </c>
    </row>
    <row r="10" customFormat="false" ht="21.75" hidden="false" customHeight="true" outlineLevel="0" collapsed="false">
      <c r="A10" s="11" t="s">
        <v>28</v>
      </c>
      <c r="B10" s="42" t="n">
        <v>30</v>
      </c>
      <c r="C10" s="46" t="n">
        <f aca="false">Wochenplan!J11</f>
        <v>40</v>
      </c>
      <c r="D10" s="25" t="n">
        <f aca="false">C10-B10</f>
        <v>10</v>
      </c>
      <c r="E10" s="47" t="n">
        <f aca="false">MAX(0,D10)</f>
        <v>10</v>
      </c>
      <c r="F10" s="48" t="n">
        <f aca="false">MAX(0,-D10)</f>
        <v>0</v>
      </c>
      <c r="G10" s="12" t="str">
        <f aca="false">IF(D10=0,"✅ Ausgeglichen",IF(D10&gt;0,"⚠ Überstunden","⚠ Fehlstunden"))</f>
        <v>⚠ Überstunden</v>
      </c>
    </row>
    <row r="11" customFormat="false" ht="25.5" hidden="false" customHeight="true" outlineLevel="0" collapsed="false">
      <c r="A11" s="49" t="s">
        <v>114</v>
      </c>
      <c r="B11" s="50" t="n">
        <f aca="false">SUM(B3:B10)</f>
        <v>295</v>
      </c>
      <c r="C11" s="50" t="n">
        <f aca="false">SUM(C3:C10)</f>
        <v>272</v>
      </c>
      <c r="D11" s="50" t="n">
        <f aca="false">SUM(D3:D10)</f>
        <v>-23</v>
      </c>
      <c r="E11" s="50" t="n">
        <f aca="false">SUM(E3:E10)</f>
        <v>25</v>
      </c>
      <c r="F11" s="50" t="n">
        <f aca="false">SUM(F3:F10)</f>
        <v>48</v>
      </c>
      <c r="G11" s="51"/>
    </row>
  </sheetData>
  <mergeCells count="1">
    <mergeCell ref="A1:G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6"/>
    <col collapsed="false" customWidth="true" hidden="false" outlineLevel="0" max="2" min="2" style="0" width="28"/>
    <col collapsed="false" customWidth="true" hidden="false" outlineLevel="0" max="3" min="3" style="0" width="40"/>
    <col collapsed="false" customWidth="true" hidden="false" outlineLevel="0" max="4" min="4" style="0" width="28"/>
  </cols>
  <sheetData>
    <row r="1" customFormat="false" ht="31.5" hidden="false" customHeight="true" outlineLevel="0" collapsed="false">
      <c r="A1" s="23" t="s">
        <v>115</v>
      </c>
      <c r="B1" s="23"/>
      <c r="C1" s="23"/>
      <c r="D1" s="23"/>
    </row>
    <row r="2" customFormat="false" ht="25.5" hidden="false" customHeight="true" outlineLevel="0" collapsed="false">
      <c r="A2" s="4" t="s">
        <v>116</v>
      </c>
      <c r="B2" s="4" t="s">
        <v>117</v>
      </c>
      <c r="C2" s="4" t="s">
        <v>118</v>
      </c>
      <c r="D2" s="4" t="s">
        <v>119</v>
      </c>
    </row>
    <row r="3" customFormat="false" ht="37.5" hidden="false" customHeight="true" outlineLevel="0" collapsed="false">
      <c r="A3" s="52" t="s">
        <v>120</v>
      </c>
      <c r="B3" s="53" t="s">
        <v>121</v>
      </c>
      <c r="C3" s="54" t="s">
        <v>122</v>
      </c>
      <c r="D3" s="55" t="s">
        <v>123</v>
      </c>
    </row>
    <row r="4" customFormat="false" ht="37.5" hidden="false" customHeight="true" outlineLevel="0" collapsed="false">
      <c r="A4" s="56" t="s">
        <v>124</v>
      </c>
      <c r="B4" s="57" t="s">
        <v>125</v>
      </c>
      <c r="C4" s="58" t="s">
        <v>126</v>
      </c>
      <c r="D4" s="55" t="s">
        <v>127</v>
      </c>
    </row>
    <row r="5" customFormat="false" ht="37.5" hidden="false" customHeight="true" outlineLevel="0" collapsed="false">
      <c r="A5" s="52" t="s">
        <v>128</v>
      </c>
      <c r="B5" s="53" t="s">
        <v>129</v>
      </c>
      <c r="C5" s="54" t="s">
        <v>130</v>
      </c>
      <c r="D5" s="55" t="s">
        <v>131</v>
      </c>
    </row>
    <row r="6" customFormat="false" ht="37.5" hidden="false" customHeight="true" outlineLevel="0" collapsed="false">
      <c r="A6" s="56" t="s">
        <v>132</v>
      </c>
      <c r="B6" s="57" t="s">
        <v>133</v>
      </c>
      <c r="C6" s="58" t="s">
        <v>134</v>
      </c>
      <c r="D6" s="55" t="s">
        <v>135</v>
      </c>
    </row>
    <row r="7" customFormat="false" ht="37.5" hidden="false" customHeight="true" outlineLevel="0" collapsed="false">
      <c r="A7" s="52" t="s">
        <v>136</v>
      </c>
      <c r="B7" s="53" t="s">
        <v>137</v>
      </c>
      <c r="C7" s="54" t="s">
        <v>138</v>
      </c>
      <c r="D7" s="55" t="s">
        <v>123</v>
      </c>
    </row>
    <row r="8" customFormat="false" ht="37.5" hidden="false" customHeight="true" outlineLevel="0" collapsed="false">
      <c r="A8" s="56" t="s">
        <v>139</v>
      </c>
      <c r="B8" s="57" t="s">
        <v>140</v>
      </c>
      <c r="C8" s="58" t="s">
        <v>141</v>
      </c>
      <c r="D8" s="55" t="s">
        <v>131</v>
      </c>
    </row>
    <row r="9" customFormat="false" ht="37.5" hidden="false" customHeight="true" outlineLevel="0" collapsed="false">
      <c r="A9" s="52" t="s">
        <v>142</v>
      </c>
      <c r="B9" s="53" t="s">
        <v>143</v>
      </c>
      <c r="C9" s="54" t="s">
        <v>144</v>
      </c>
      <c r="D9" s="55" t="s">
        <v>123</v>
      </c>
    </row>
    <row r="10" customFormat="false" ht="37.5" hidden="false" customHeight="true" outlineLevel="0" collapsed="false">
      <c r="A10" s="56" t="s">
        <v>145</v>
      </c>
      <c r="B10" s="57" t="s">
        <v>146</v>
      </c>
      <c r="C10" s="58" t="s">
        <v>147</v>
      </c>
      <c r="D10" s="55" t="s">
        <v>148</v>
      </c>
    </row>
    <row r="12" customFormat="false" ht="15" hidden="false" customHeight="false" outlineLevel="0" collapsed="false">
      <c r="A12" s="59" t="s">
        <v>149</v>
      </c>
      <c r="B12" s="59"/>
      <c r="C12" s="59"/>
      <c r="D12" s="59"/>
    </row>
  </sheetData>
  <mergeCells count="2">
    <mergeCell ref="A1:D1"/>
    <mergeCell ref="A12:D1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6"/>
    <col collapsed="false" customWidth="true" hidden="false" outlineLevel="0" max="4" min="3" style="0" width="14"/>
    <col collapsed="false" customWidth="true" hidden="false" outlineLevel="0" max="5" min="5" style="0" width="10"/>
    <col collapsed="false" customWidth="true" hidden="false" outlineLevel="0" max="6" min="6" style="0" width="14"/>
    <col collapsed="false" customWidth="true" hidden="false" outlineLevel="0" max="7" min="7" style="0" width="24"/>
    <col collapsed="false" customWidth="true" hidden="false" outlineLevel="0" max="8" min="8" style="0" width="20"/>
    <col collapsed="false" customWidth="true" hidden="false" outlineLevel="0" max="9" min="9" style="0" width="12"/>
  </cols>
  <sheetData>
    <row r="1" customFormat="false" ht="31.5" hidden="false" customHeight="true" outlineLevel="0" collapsed="false">
      <c r="A1" s="23" t="s">
        <v>150</v>
      </c>
      <c r="B1" s="23"/>
      <c r="C1" s="23"/>
      <c r="D1" s="23"/>
      <c r="E1" s="23"/>
      <c r="F1" s="23"/>
      <c r="G1" s="23"/>
      <c r="H1" s="23"/>
      <c r="I1" s="23"/>
    </row>
    <row r="2" customFormat="false" ht="25.5" hidden="false" customHeight="true" outlineLevel="0" collapsed="false">
      <c r="A2" s="4" t="s">
        <v>2</v>
      </c>
      <c r="B2" s="4" t="s">
        <v>151</v>
      </c>
      <c r="C2" s="4" t="s">
        <v>152</v>
      </c>
      <c r="D2" s="4" t="s">
        <v>153</v>
      </c>
      <c r="E2" s="4" t="s">
        <v>154</v>
      </c>
      <c r="F2" s="4" t="s">
        <v>155</v>
      </c>
      <c r="G2" s="4" t="s">
        <v>156</v>
      </c>
      <c r="H2" s="4" t="s">
        <v>157</v>
      </c>
      <c r="I2" s="4" t="s">
        <v>39</v>
      </c>
    </row>
    <row r="3" customFormat="false" ht="21.75" hidden="false" customHeight="true" outlineLevel="0" collapsed="false">
      <c r="A3" s="6" t="s">
        <v>25</v>
      </c>
      <c r="B3" s="60" t="s">
        <v>27</v>
      </c>
      <c r="C3" s="6" t="s">
        <v>158</v>
      </c>
      <c r="D3" s="6" t="s">
        <v>159</v>
      </c>
      <c r="E3" s="61" t="n">
        <v>5</v>
      </c>
      <c r="F3" s="18" t="s">
        <v>47</v>
      </c>
      <c r="G3" s="6" t="s">
        <v>160</v>
      </c>
      <c r="H3" s="6" t="s">
        <v>21</v>
      </c>
      <c r="I3" s="6" t="s">
        <v>44</v>
      </c>
    </row>
    <row r="4" customFormat="false" ht="21.75" hidden="false" customHeight="true" outlineLevel="0" collapsed="false">
      <c r="A4" s="12" t="s">
        <v>20</v>
      </c>
      <c r="B4" s="62" t="s">
        <v>161</v>
      </c>
      <c r="C4" s="12" t="s">
        <v>162</v>
      </c>
      <c r="D4" s="12" t="s">
        <v>163</v>
      </c>
      <c r="E4" s="63" t="n">
        <v>3</v>
      </c>
      <c r="F4" s="12" t="s">
        <v>164</v>
      </c>
      <c r="G4" s="12" t="s">
        <v>165</v>
      </c>
      <c r="H4" s="12" t="s">
        <v>17</v>
      </c>
      <c r="I4" s="12" t="s">
        <v>47</v>
      </c>
    </row>
    <row r="5" customFormat="false" ht="21.75" hidden="false" customHeight="true" outlineLevel="0" collapsed="false">
      <c r="A5" s="6" t="s">
        <v>12</v>
      </c>
      <c r="B5" s="19" t="s">
        <v>166</v>
      </c>
      <c r="C5" s="6" t="s">
        <v>167</v>
      </c>
      <c r="D5" s="6" t="s">
        <v>168</v>
      </c>
      <c r="E5" s="61" t="n">
        <v>5</v>
      </c>
      <c r="F5" s="18" t="s">
        <v>47</v>
      </c>
      <c r="G5" s="6" t="s">
        <v>169</v>
      </c>
      <c r="H5" s="6" t="s">
        <v>28</v>
      </c>
      <c r="I5" s="6" t="s">
        <v>44</v>
      </c>
    </row>
    <row r="6" customFormat="false" ht="21.75" hidden="false" customHeight="true" outlineLevel="0" collapsed="false">
      <c r="A6" s="12" t="s">
        <v>23</v>
      </c>
      <c r="B6" s="60" t="s">
        <v>27</v>
      </c>
      <c r="C6" s="12" t="s">
        <v>170</v>
      </c>
      <c r="D6" s="12" t="s">
        <v>171</v>
      </c>
      <c r="E6" s="63" t="n">
        <v>5</v>
      </c>
      <c r="F6" s="60" t="s">
        <v>44</v>
      </c>
      <c r="G6" s="12" t="s">
        <v>172</v>
      </c>
      <c r="H6" s="12" t="s">
        <v>164</v>
      </c>
      <c r="I6" s="12" t="s">
        <v>164</v>
      </c>
    </row>
    <row r="7" customFormat="false" ht="21.75" hidden="false" customHeight="true" outlineLevel="0" collapsed="false">
      <c r="A7" s="6" t="s">
        <v>17</v>
      </c>
      <c r="B7" s="64" t="s">
        <v>173</v>
      </c>
      <c r="C7" s="6" t="s">
        <v>174</v>
      </c>
      <c r="D7" s="6" t="s">
        <v>174</v>
      </c>
      <c r="E7" s="61" t="n">
        <v>1</v>
      </c>
      <c r="F7" s="18" t="s">
        <v>47</v>
      </c>
      <c r="G7" s="6" t="s">
        <v>175</v>
      </c>
      <c r="H7" s="6" t="s">
        <v>18</v>
      </c>
      <c r="I7" s="6" t="s">
        <v>44</v>
      </c>
    </row>
  </sheetData>
  <mergeCells count="1">
    <mergeCell ref="A1:I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2026-03-16T07:25:21Z</dcterms:created>
  <dc:creator>openpyxl</dc:creator>
  <dc:description/>
  <dc:language>en-US</dc:language>
  <cp:lastModifiedBy/>
  <dcterms:modified xsi:type="dcterms:W3CDTF">2026-03-16T07:25:21Z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