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harts/chart1.xml" ContentType="application/vnd.openxmlformats-officedocument.drawingml.chart+xml"/>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CG Dashboard" sheetId="1" state="visible" r:id="rId2"/>
    <sheet name="Portfoliodaten &amp; Rechner" sheetId="2" state="visible" r:id="rId3"/>
    <sheet name="BCG-Matrix-Diagramm" sheetId="3" state="visible" r:id="rId4"/>
    <sheet name="Strategieübersicht"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<sst xmlns="http://schemas.openxmlformats.org/spreadsheetml/2006/main" count="211" uniqueCount="188">
  <si>
    <t xml:space="preserve">BCG-Matrix: Portfolioanalyse</t>
  </si>
  <si>
    <t xml:space="preserve">Boston Consulting Group – Wachstums-Marktanteils-Matrix</t>
  </si>
  <si>
    <t xml:space="preserve">  Was ist die BCG-Matrix?</t>
  </si>
  <si>
    <t xml:space="preserve">Die BCG-Matrix (Wachstums-Marktanteils-Matrix) wurde in den 1970er-Jahren von Bruce Henderson bei der Boston Consulting Group entwickelt. Sie kategorisiert Produkte oder Geschäftseinheiten anhand zweier zentraler Dimensionen – Marktwachstumsrate (vertikale Achse) und relativer Marktanteil (horizontale Achse) – in vier strategische Quadranten. Die Matrix unterstützt Entscheidungen zur Ressourcenallokation: in welche Einheiten investiert, welche abgeschöpft und welche veräußert werden sollen.</t>
  </si>
  <si>
    <t xml:space="preserve">  Die vier Quadranten</t>
  </si>
  <si>
    <t xml:space="preserve">Quadrant</t>
  </si>
  <si>
    <t xml:space="preserve">Position</t>
  </si>
  <si>
    <t xml:space="preserve">Merkmale</t>
  </si>
  <si>
    <t xml:space="preserve">Strategie</t>
  </si>
  <si>
    <t xml:space="preserve">Maßnahme</t>
  </si>
  <si>
    <t xml:space="preserve">Stars</t>
  </si>
  <si>
    <t xml:space="preserve">Hohes Wachstum / Hoher Anteil</t>
  </si>
  <si>
    <t xml:space="preserve">Marktführer in stark wachsenden Segmenten. Hohe Umsätze, aber auch hohe Kosten.</t>
  </si>
  <si>
    <t xml:space="preserve">Investitionsstrategie</t>
  </si>
  <si>
    <t xml:space="preserve">Marktanteile ausbauen; in F&amp;E und Marketing investieren</t>
  </si>
  <si>
    <t xml:space="preserve">Cash Cows</t>
  </si>
  <si>
    <t xml:space="preserve">Niedriges Wachstum / Hoher Anteil</t>
  </si>
  <si>
    <t xml:space="preserve">Etablierte Marktführer in reifen Märkten mit stabilem, hohem Cashflow bei geringem Reinvestitionsbedarf.</t>
  </si>
  <si>
    <t xml:space="preserve">Abschöpfungsstrategie</t>
  </si>
  <si>
    <t xml:space="preserve">Gewinne maximieren; Stars und Fragezeichen finanzieren</t>
  </si>
  <si>
    <t xml:space="preserve">Fragezeichen</t>
  </si>
  <si>
    <t xml:space="preserve">Hohes Wachstum / Niedriger Anteil</t>
  </si>
  <si>
    <t xml:space="preserve">Einheiten in frühen Phasen oder Nischen mit ungewisser Zukunft; erfordern hohe Investitionen.</t>
  </si>
  <si>
    <t xml:space="preserve">Offensiv oder Desinvestition</t>
  </si>
  <si>
    <t xml:space="preserve">Selektiv investieren oder aussteigen; zu Stars entwickeln</t>
  </si>
  <si>
    <t xml:space="preserve">Arme Hunde</t>
  </si>
  <si>
    <t xml:space="preserve">Niedriges Wachstum / Niedriger Anteil</t>
  </si>
  <si>
    <t xml:space="preserve">Schwache Wettbewerbsposition in stagnierenden Märkten; binden Ressourcen.</t>
  </si>
  <si>
    <t xml:space="preserve">Desinvestitionsstrategie</t>
  </si>
  <si>
    <t xml:space="preserve">Auslaufen lassen, verkaufen oder in Nische neu positionieren</t>
  </si>
  <si>
    <t xml:space="preserve">  Schlüsselformeln</t>
  </si>
  <si>
    <t xml:space="preserve">Kennzahl</t>
  </si>
  <si>
    <t xml:space="preserve">Formel</t>
  </si>
  <si>
    <t xml:space="preserve">Interpretation</t>
  </si>
  <si>
    <t xml:space="preserve">Relativer Marktanteil</t>
  </si>
  <si>
    <t xml:space="preserve">Eigener Umsatz / Umsatz des stärksten Wettbewerbers</t>
  </si>
  <si>
    <t xml:space="preserve">Wert &gt; 1,0  =  Marktführer;   Wert &lt; 1,0  =  Folger</t>
  </si>
  <si>
    <t xml:space="preserve">Marktwachstumsrate</t>
  </si>
  <si>
    <t xml:space="preserve">(Marktvolumen aktuelles Jahr – Marktvolumen Vorjahr) / Marktvolumen Vorjahr</t>
  </si>
  <si>
    <t xml:space="preserve">Schwellenwert: in der Regel 5–10 % (branchenabhängig)</t>
  </si>
  <si>
    <t xml:space="preserve">  Best Practices &amp; Limitierungen</t>
  </si>
  <si>
    <t xml:space="preserve">Best Practices</t>
  </si>
  <si>
    <t xml:space="preserve">Limitierungen</t>
  </si>
  <si>
    <t xml:space="preserve">  1.  Aktuelle, verifizierte Marktdaten verwenden</t>
  </si>
  <si>
    <t xml:space="preserve">  1.  Nur zwei Dimensionen – vereinfacht komplexe Märkte</t>
  </si>
  <si>
    <t xml:space="preserve">  2.  Jährlich oder nach wesentlichen Marktveränderungen aktualisieren</t>
  </si>
  <si>
    <t xml:space="preserve">  2.  Momentaufnahme; bildet keine Dynamik über Zeit ab</t>
  </si>
  <si>
    <t xml:space="preserve">  3.  Branchenspezifische Wachstumsschwellen definieren (5–10 %)</t>
  </si>
  <si>
    <t xml:space="preserve">  3.  Marktdefinition kann subjektiv sein</t>
  </si>
  <si>
    <t xml:space="preserve">  4.  Mit SWOT-, McKinsey- oder Ansoff-Analyse kombinieren</t>
  </si>
  <si>
    <t xml:space="preserve">  4.  Digitale Plattformen können Verluste aufweisen und dennoch Wert schaffen</t>
  </si>
  <si>
    <t xml:space="preserve">  5.  Achsenschnittpunkt bei relativem Marktanteil = 1,0 setzen</t>
  </si>
  <si>
    <t xml:space="preserve">  5.  Berücksichtigt keine Wechselwirkungen zwischen Einheiten</t>
  </si>
  <si>
    <t xml:space="preserve">  6.  Blasengröße als Umsatz oder strategisches Gewicht darstellen</t>
  </si>
  <si>
    <t xml:space="preserve">  6.  Nicht als alleiniges strategisches Instrument geeignet</t>
  </si>
  <si>
    <t xml:space="preserve">Navigation über die Registerreiter:  [BCG Dashboard]   [Portfoliodaten &amp; Rechner]   [BCG-Matrix-Diagramm]   [Strategieübersicht]</t>
  </si>
  <si>
    <t xml:space="preserve">Portfoliodaten &amp; BCG-Matrix-Rechner</t>
  </si>
  <si>
    <t xml:space="preserve">Produktdaten in den blauen Zellen eingeben. Alle anderen Zellen werden automatisch berechnet.</t>
  </si>
  <si>
    <t xml:space="preserve">  Globale Annahmen</t>
  </si>
  <si>
    <t xml:space="preserve">Parameter</t>
  </si>
  <si>
    <t xml:space="preserve">Wert</t>
  </si>
  <si>
    <t xml:space="preserve">Hinweis</t>
  </si>
  <si>
    <t xml:space="preserve">Wachstumsschwelle (%)</t>
  </si>
  <si>
    <t xml:space="preserve">Grenze zwischen hohem / niedrigem Wachstum (branchenabhängig)</t>
  </si>
  <si>
    <t xml:space="preserve">Marktanteilsschwelle</t>
  </si>
  <si>
    <t xml:space="preserve">Grenze zwischen hohem / niedrigem relativem Marktanteil</t>
  </si>
  <si>
    <t xml:space="preserve">Währung</t>
  </si>
  <si>
    <t xml:space="preserve">EUR</t>
  </si>
  <si>
    <t xml:space="preserve">Währungseinheit für alle Umsatzzahlen</t>
  </si>
  <si>
    <t xml:space="preserve">  Produktportfoliodaten</t>
  </si>
  <si>
    <t xml:space="preserve">Produkt / Geschäftseinheit</t>
  </si>
  <si>
    <t xml:space="preserve">Eigener Umsatz (EUR)</t>
  </si>
  <si>
    <t xml:space="preserve">Wettbewerbsumsatz (EUR)</t>
  </si>
  <si>
    <t xml:space="preserve">Marktvolumen Vorjahr (EUR)</t>
  </si>
  <si>
    <t xml:space="preserve">Marktvolumen aktuelles Jahr (EUR)</t>
  </si>
  <si>
    <t xml:space="preserve">Rel. Marktanteil</t>
  </si>
  <si>
    <t xml:space="preserve">Marktwachstum (%)</t>
  </si>
  <si>
    <t xml:space="preserve">BCG-Quadrant</t>
  </si>
  <si>
    <t xml:space="preserve">Normstrategie</t>
  </si>
  <si>
    <t xml:space="preserve">Umsatzgewicht (%)</t>
  </si>
  <si>
    <t xml:space="preserve">Hinweise</t>
  </si>
  <si>
    <t xml:space="preserve">Product A</t>
  </si>
  <si>
    <t xml:space="preserve">Product B</t>
  </si>
  <si>
    <t xml:space="preserve">Product C</t>
  </si>
  <si>
    <t xml:space="preserve">Product D</t>
  </si>
  <si>
    <t xml:space="preserve">Product E</t>
  </si>
  <si>
    <t xml:space="preserve">Product F</t>
  </si>
  <si>
    <t xml:space="preserve">Product G</t>
  </si>
  <si>
    <t xml:space="preserve">Product H</t>
  </si>
  <si>
    <t xml:space="preserve">GESAMT</t>
  </si>
  <si>
    <t xml:space="preserve">  Portfolioübersicht nach Quadrant</t>
  </si>
  <si>
    <t xml:space="preserve">Anzahl Produkte</t>
  </si>
  <si>
    <t xml:space="preserve">Gesamter eigener Umsatz (EUR)</t>
  </si>
  <si>
    <t xml:space="preserve">Ø Wachstum (%)</t>
  </si>
  <si>
    <t xml:space="preserve">Ø Rel. Marktanteil</t>
  </si>
  <si>
    <t xml:space="preserve">Farbcodierung:   Blauer Text = Eingabezellen (bearbeitbar)   |   Schwarzer Text = Formelzellen (nicht bearbeiten)   |   Schwellenwerte in den globalen Annahmen oben definiert</t>
  </si>
  <si>
    <t xml:space="preserve">BCG-Matrix – Blasendiagramm</t>
  </si>
  <si>
    <t xml:space="preserve">X-Achse = Relativer Marktanteil (höher = besser, Achse verläuft von rechts nach links)   |   Y-Achse = Marktwachstum (%)   |   Blasengröße = Eigener Umsatz</t>
  </si>
  <si>
    <t xml:space="preserve">  Diagrammdaten (verknüpft mit dem Portfoliodaten-Blatt)</t>
  </si>
  <si>
    <t xml:space="preserve">Produkt</t>
  </si>
  <si>
    <t xml:space="preserve">BCG X</t>
  </si>
  <si>
    <t xml:space="preserve">BCG Y</t>
  </si>
  <si>
    <t xml:space="preserve">  Quadrantenreferenz</t>
  </si>
  <si>
    <t xml:space="preserve">Empfohlene Maßnahme</t>
  </si>
  <si>
    <t xml:space="preserve">Hohes Wachstum / Hoher Anteil → Stars</t>
  </si>
  <si>
    <t xml:space="preserve">Investieren &amp; Marktanteile ausbauen</t>
  </si>
  <si>
    <t xml:space="preserve">Hohes Wachstum / Niedriger Anteil → Fragezeichen</t>
  </si>
  <si>
    <t xml:space="preserve">Selektiv investieren oder desinvestieren</t>
  </si>
  <si>
    <t xml:space="preserve">Niedriges Wachstum / Hoher Anteil → Cash Cows</t>
  </si>
  <si>
    <t xml:space="preserve">Gewinne abschöpfen; andere Einheiten finanzieren</t>
  </si>
  <si>
    <t xml:space="preserve">Niedriges Wachstum / Niedriger Anteil → Arme Hunde</t>
  </si>
  <si>
    <t xml:space="preserve">Auslaufen lassen oder neu positionieren</t>
  </si>
  <si>
    <t xml:space="preserve">BCG-Matrix: Strategieübersicht &amp; Normstrategien</t>
  </si>
  <si>
    <t xml:space="preserve">Normstrategien abgeleitet aus den Quadrantenpositionen – als Ausgangspunkt für die strategische Diskussion verwenden</t>
  </si>
  <si>
    <t xml:space="preserve">  Normstrategien nach Quadrant</t>
  </si>
  <si>
    <t xml:space="preserve">Cashflow</t>
  </si>
  <si>
    <t xml:space="preserve">Investitionsbedarf</t>
  </si>
  <si>
    <t xml:space="preserve">Ziel</t>
  </si>
  <si>
    <t xml:space="preserve">Schlüsselmaßnahmen</t>
  </si>
  <si>
    <t xml:space="preserve">Risiko bei Untätigkeit</t>
  </si>
  <si>
    <t xml:space="preserve">Hohes Wachstum
Hoher Anteil</t>
  </si>
  <si>
    <t xml:space="preserve">Neutral bis positiv</t>
  </si>
  <si>
    <t xml:space="preserve">Sehr hoch</t>
  </si>
  <si>
    <t xml:space="preserve">Marktführerschaft sichern; zukünftige Cash Cow werden</t>
  </si>
  <si>
    <t xml:space="preserve">• Marketingausgaben erhöhen
• In F&amp;E investieren
• Kapazitäten ausbauen
• Marktanteile gegen Wettbewerber verteidigen</t>
  </si>
  <si>
    <t xml:space="preserve">Verlust der Führungsposition; möglicher Absturz zum Armen Hund</t>
  </si>
  <si>
    <t xml:space="preserve">Niedriges Wachstum
Hoher Anteil</t>
  </si>
  <si>
    <t xml:space="preserve">Stark positiv</t>
  </si>
  <si>
    <t xml:space="preserve">Niedrig</t>
  </si>
  <si>
    <t xml:space="preserve">Gewinne maximieren; Stars &amp; ausgewählte Fragezeichen finanzieren</t>
  </si>
  <si>
    <t xml:space="preserve">• Unnötige Kosten reduzieren
• Preisgestaltung optimieren
• Markentreue erhalten
• Neue Investitionen begrenzen</t>
  </si>
  <si>
    <t xml:space="preserve">Unterinvestition führt zu Erosion; möglicher Absturz zum Armen Hund</t>
  </si>
  <si>
    <t xml:space="preserve">Hohes Wachstum
Niedriger Anteil</t>
  </si>
  <si>
    <t xml:space="preserve">Negativ (Cash-Drain)</t>
  </si>
  <si>
    <t xml:space="preserve">Selektiv zu Stars ausbauen; nicht vielversprechende Einheiten abstoßen</t>
  </si>
  <si>
    <t xml:space="preserve">• Marktpotenzial evaluieren
• In vielversprechende Einheiten investieren
• Einheiten mit geringem Potenzial desinvestieren
• Engmaschig überwachen</t>
  </si>
  <si>
    <t xml:space="preserve">Anhaltender Cash-Drain ohne Rendite, wenn keine Maßnahmen ergriffen werden</t>
  </si>
  <si>
    <t xml:space="preserve">Niedriges Wachstum
Niedriger Anteil</t>
  </si>
  <si>
    <t xml:space="preserve">Neutral bis negativ</t>
  </si>
  <si>
    <t xml:space="preserve">Keiner bis niedrig</t>
  </si>
  <si>
    <t xml:space="preserve">Ressourcen freisetzen; Verluste minimieren</t>
  </si>
  <si>
    <t xml:space="preserve">• Einheit auslaufen lassen oder verkaufen
• Nischenmärkte suchen
• Kosten drastisch senken
• Partnerschaft in Betracht ziehen</t>
  </si>
  <si>
    <t xml:space="preserve">Ressourcenverschwendung; Opportunitätskosten durch Untätigkeit</t>
  </si>
  <si>
    <t xml:space="preserve">  Ideale Portfoliobalance &amp; Lebenszyklus</t>
  </si>
  <si>
    <t xml:space="preserve">Ein gesundes Portfolio folgt dem Lebenszyklus: Fragezeichen → Stars → Cash Cows → (Arme Hunde). Cash Cows finanzieren Investitionen in Stars und ausgewählte Fragezeichen. Das Ziel ist es, Arme Hunde zu minimieren, da sie Ressourcen binden, ohne Erträge zu generieren. Das ideale Portfolio enthält eine ausgewogene Mischung aus allen drei produktiven Quadranten, um aktuelle Rentabilität und künftiges Wachstum in Einklang zu bringen.</t>
  </si>
  <si>
    <t xml:space="preserve">  Ergänzende strategische Analyseinstrumente</t>
  </si>
  <si>
    <t xml:space="preserve">Instrument</t>
  </si>
  <si>
    <t xml:space="preserve">Dimensionen</t>
  </si>
  <si>
    <t xml:space="preserve">Felder</t>
  </si>
  <si>
    <t xml:space="preserve">Fokus</t>
  </si>
  <si>
    <t xml:space="preserve">Am besten geeignet wenn</t>
  </si>
  <si>
    <t xml:space="preserve">BCG-Matrix</t>
  </si>
  <si>
    <t xml:space="preserve">2 (Wachstum, Anteil)</t>
  </si>
  <si>
    <t xml:space="preserve">4</t>
  </si>
  <si>
    <t xml:space="preserve">Ressourcenallokation</t>
  </si>
  <si>
    <t xml:space="preserve">Schneller Portfolioscan; große Portfolios</t>
  </si>
  <si>
    <t xml:space="preserve">McKinsey-Matrix</t>
  </si>
  <si>
    <t xml:space="preserve">2 (Attraktivität, Stärke)</t>
  </si>
  <si>
    <t xml:space="preserve">9</t>
  </si>
  <si>
    <t xml:space="preserve">Priorisierung von Geschäftseinheiten</t>
  </si>
  <si>
    <t xml:space="preserve">Tiefgreifende Mehrfaktorenbewertung erforderlich</t>
  </si>
  <si>
    <t xml:space="preserve">Ansoff-Matrix</t>
  </si>
  <si>
    <t xml:space="preserve">2 (Produkt, Markt)</t>
  </si>
  <si>
    <t xml:space="preserve">Wachstumsstrategie</t>
  </si>
  <si>
    <t xml:space="preserve">Bewertung von Wachstumsrichtungen</t>
  </si>
  <si>
    <t xml:space="preserve">ADL-Matrix</t>
  </si>
  <si>
    <t xml:space="preserve">2 (Wettbewerbsposition, Lebenszyklus)</t>
  </si>
  <si>
    <t xml:space="preserve">12</t>
  </si>
  <si>
    <t xml:space="preserve">Produktlebenszyklusstrategie</t>
  </si>
  <si>
    <t xml:space="preserve">Reife Branchen mit klaren Lebenszyklen</t>
  </si>
  <si>
    <t xml:space="preserve">SWOT-Analyse</t>
  </si>
  <si>
    <t xml:space="preserve">4 (S, W, O, T)</t>
  </si>
  <si>
    <t xml:space="preserve">—</t>
  </si>
  <si>
    <t xml:space="preserve">Internes &amp; externes Umfeld</t>
  </si>
  <si>
    <t xml:space="preserve">Ergänzung zu quantitativen Modellen</t>
  </si>
  <si>
    <t xml:space="preserve">  Häufig gestellte Fragen</t>
  </si>
  <si>
    <t xml:space="preserve">Frage</t>
  </si>
  <si>
    <t xml:space="preserve">Antwort</t>
  </si>
  <si>
    <t xml:space="preserve">Wie berechne ich den relativen Marktanteil?</t>
  </si>
  <si>
    <t xml:space="preserve">Eigenen Umsatz durch den Umsatz des stärksten Wettbewerbers dividieren. Ein Wert über 1,0 zeigt Marktführerschaft an.</t>
  </si>
  <si>
    <t xml:space="preserve">Wo liegt die Grenze zwischen hohem und niedrigem Wachstum?</t>
  </si>
  <si>
    <t xml:space="preserve">In der Regel bei 5–10 %, je nach Branche. Den Schwellenwert über die Zelle „Globale Annahmen" im Portfoliodaten-Blatt an die eigene Branche anpassen.</t>
  </si>
  <si>
    <t xml:space="preserve">Wie häufig sollte ich die BCG-Matrix aktualisieren?</t>
  </si>
  <si>
    <t xml:space="preserve">Mindestens jährlich oder bei wesentlichen Marktveränderungen. Sie ist eine Momentaufnahme und muss regelmäßig aktualisiert werden.</t>
  </si>
  <si>
    <t xml:space="preserve">Kann ich sie für Dienstleistungen oder ganze Marken einsetzen?</t>
  </si>
  <si>
    <t xml:space="preserve">Ja. Die Matrix eignet sich für Produkte, Dienstleistungen, Geschäftseinheiten und Marken, sofern vergleichbare Marktdaten verfügbar sind.</t>
  </si>
  <si>
    <t xml:space="preserve">Sollte ich mich allein auf die BCG-Matrix verlassen?</t>
  </si>
  <si>
    <t xml:space="preserve">Nein. Immer mit ergänzenden Instrumenten (SWOT, McKinsey, Ansoff) und qualitativen Managementüberlegungen kombinieren.</t>
  </si>
</sst>
</file>

<file path=xl/styles.xml><?xml version="1.0" encoding="utf-8"?>
<styleSheet xmlns="http://schemas.openxmlformats.org/spreadsheetml/2006/main">
  <numFmts count="7">
    <numFmt numFmtId="164" formatCode="General"/>
    <numFmt numFmtId="165" formatCode="0.0\%"/>
    <numFmt numFmtId="166" formatCode="0.00"/>
    <numFmt numFmtId="167" formatCode="#,##0;\(#,##0\);\-"/>
    <numFmt numFmtId="168" formatCode="0.00;\(0.00\);\-"/>
    <numFmt numFmtId="169" formatCode="0.0\%;\(0.0&quot;%)&quot;;\-"/>
    <numFmt numFmtId="170" formatCode="#,##0"/>
  </numFmts>
  <fonts count="20">
    <font>
      <sz val="11"/>
      <color rgb="FF000000"/>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1"/>
      <color rgb="FFFFFFFF"/>
      <name val="Arial"/>
      <family val="0"/>
      <charset val="1"/>
    </font>
    <font>
      <b val="true"/>
      <sz val="12"/>
      <color rgb="FF1F3864"/>
      <name val="Arial"/>
      <family val="0"/>
      <charset val="1"/>
    </font>
    <font>
      <sz val="10"/>
      <color rgb="FF1F1F1F"/>
      <name val="Arial"/>
      <family val="0"/>
      <charset val="1"/>
    </font>
    <font>
      <b val="true"/>
      <sz val="10"/>
      <color rgb="FFFFFFFF"/>
      <name val="Arial"/>
      <family val="0"/>
      <charset val="1"/>
    </font>
    <font>
      <b val="true"/>
      <sz val="10"/>
      <color rgb="FF1F1F1F"/>
      <name val="Arial"/>
      <family val="0"/>
      <charset val="1"/>
    </font>
    <font>
      <i val="true"/>
      <sz val="10"/>
      <color rgb="FF2F5496"/>
      <name val="Arial"/>
      <family val="0"/>
      <charset val="1"/>
    </font>
    <font>
      <b val="true"/>
      <sz val="16"/>
      <color rgb="FFFFFFFF"/>
      <name val="Arial"/>
      <family val="0"/>
      <charset val="1"/>
    </font>
    <font>
      <i val="true"/>
      <sz val="10"/>
      <color rgb="FFFFFFFF"/>
      <name val="Arial"/>
      <family val="0"/>
      <charset val="1"/>
    </font>
    <font>
      <sz val="10"/>
      <color rgb="FF0000FF"/>
      <name val="Arial"/>
      <family val="0"/>
      <charset val="1"/>
    </font>
    <font>
      <sz val="10"/>
      <color rgb="FF000000"/>
      <name val="Arial"/>
      <family val="0"/>
      <charset val="1"/>
    </font>
    <font>
      <b val="true"/>
      <sz val="10"/>
      <color rgb="FF000000"/>
      <name val="Arial"/>
      <family val="0"/>
      <charset val="1"/>
    </font>
    <font>
      <i val="true"/>
      <sz val="9"/>
      <color rgb="FF2F5496"/>
      <name val="Arial"/>
      <family val="0"/>
      <charset val="1"/>
    </font>
    <font>
      <b val="true"/>
      <sz val="18"/>
      <color rgb="FF000000"/>
      <name val="Calibri"/>
      <family val="2"/>
    </font>
    <font>
      <sz val="10"/>
      <color rgb="FF000000"/>
      <name val="Calibri"/>
      <family val="2"/>
    </font>
    <font>
      <b val="true"/>
      <sz val="10"/>
      <color rgb="FF000000"/>
      <name val="Calibri"/>
      <family val="2"/>
    </font>
  </fonts>
  <fills count="15">
    <fill>
      <patternFill patternType="none"/>
    </fill>
    <fill>
      <patternFill patternType="gray125"/>
    </fill>
    <fill>
      <patternFill patternType="solid">
        <fgColor rgb="FF1F3864"/>
        <bgColor rgb="FF2F5496"/>
      </patternFill>
    </fill>
    <fill>
      <patternFill patternType="solid">
        <fgColor rgb="FF2F5496"/>
        <bgColor rgb="FF1F3864"/>
      </patternFill>
    </fill>
    <fill>
      <patternFill patternType="solid">
        <fgColor rgb="FFD9E1F2"/>
        <bgColor rgb="FFD6E4F0"/>
      </patternFill>
    </fill>
    <fill>
      <patternFill patternType="solid">
        <fgColor rgb="FFFFFFFF"/>
        <bgColor rgb="FFEBF3FB"/>
      </patternFill>
    </fill>
    <fill>
      <patternFill patternType="solid">
        <fgColor rgb="FF4472C4"/>
        <bgColor rgb="FF666699"/>
      </patternFill>
    </fill>
    <fill>
      <patternFill patternType="solid">
        <fgColor rgb="FFFFC000"/>
        <bgColor rgb="FFFF9900"/>
      </patternFill>
    </fill>
    <fill>
      <patternFill patternType="solid">
        <fgColor rgb="FFEBF3FB"/>
        <bgColor rgb="FFFFFFFF"/>
      </patternFill>
    </fill>
    <fill>
      <patternFill patternType="solid">
        <fgColor rgb="FF70AD47"/>
        <bgColor rgb="FF878787"/>
      </patternFill>
    </fill>
    <fill>
      <patternFill patternType="solid">
        <fgColor rgb="FFED7D31"/>
        <bgColor rgb="FFFF8080"/>
      </patternFill>
    </fill>
    <fill>
      <patternFill patternType="solid">
        <fgColor rgb="FFFF0000"/>
        <bgColor rgb="FF800000"/>
      </patternFill>
    </fill>
    <fill>
      <patternFill patternType="solid">
        <fgColor rgb="FF375623"/>
        <bgColor rgb="FF1F3864"/>
      </patternFill>
    </fill>
    <fill>
      <patternFill patternType="solid">
        <fgColor rgb="FF833C00"/>
        <bgColor rgb="FF993366"/>
      </patternFill>
    </fill>
    <fill>
      <patternFill patternType="solid">
        <fgColor rgb="FFD6E4F0"/>
        <bgColor rgb="FFD9E1F2"/>
      </patternFill>
    </fill>
  </fills>
  <borders count="8">
    <border diagonalUp="false" diagonalDown="false">
      <left/>
      <right/>
      <top/>
      <bottom/>
      <diagonal/>
    </border>
    <border diagonalUp="false" diagonalDown="false">
      <left/>
      <right/>
      <top/>
      <bottom style="medium">
        <color rgb="FF2F5496"/>
      </bottom>
      <diagonal/>
    </border>
    <border diagonalUp="false" diagonalDown="false">
      <left style="medium">
        <color rgb="FF2F5496"/>
      </left>
      <right/>
      <top style="medium">
        <color rgb="FF2F5496"/>
      </top>
      <bottom style="medium">
        <color rgb="FF2F5496"/>
      </bottom>
      <diagonal/>
    </border>
    <border diagonalUp="false" diagonalDown="false">
      <left style="thin">
        <color rgb="FFBFBFBF"/>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 diagonalUp="false" diagonalDown="false">
      <left/>
      <right/>
      <top style="medium">
        <color rgb="FF2F5496"/>
      </top>
      <bottom style="medium">
        <color rgb="FF2F5496"/>
      </bottom>
      <diagonal/>
    </border>
    <border diagonalUp="false" diagonalDown="false">
      <left style="medium">
        <color rgb="FF2F5496"/>
      </left>
      <right style="medium">
        <color rgb="FF2F5496"/>
      </right>
      <top style="medium">
        <color rgb="FF2F5496"/>
      </top>
      <bottom style="medium">
        <color rgb="FF2F5496"/>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center" textRotation="0" wrapText="false" indent="0" shrinkToFit="false"/>
      <protection locked="true" hidden="false"/>
    </xf>
    <xf numFmtId="164" fontId="6" fillId="4" borderId="2" xfId="0" applyFont="true" applyBorder="true" applyAlignment="true" applyProtection="false">
      <alignment horizontal="left" vertical="center" textRotation="0" wrapText="false" indent="0" shrinkToFit="false"/>
      <protection locked="true" hidden="false"/>
    </xf>
    <xf numFmtId="164" fontId="7" fillId="5" borderId="3" xfId="0" applyFont="true" applyBorder="true" applyAlignment="true" applyProtection="false">
      <alignment horizontal="left" vertical="top" textRotation="0" wrapText="true" indent="0" shrinkToFit="false"/>
      <protection locked="true" hidden="false"/>
    </xf>
    <xf numFmtId="164" fontId="8" fillId="6" borderId="4" xfId="0" applyFont="true" applyBorder="true" applyAlignment="true" applyProtection="false">
      <alignment horizontal="center" vertical="center" textRotation="0" wrapText="false" indent="0" shrinkToFit="false"/>
      <protection locked="true" hidden="false"/>
    </xf>
    <xf numFmtId="164" fontId="9" fillId="7" borderId="4" xfId="0" applyFont="true" applyBorder="true" applyAlignment="true" applyProtection="false">
      <alignment horizontal="center" vertical="center" textRotation="0" wrapText="true" indent="0" shrinkToFit="false"/>
      <protection locked="true" hidden="false"/>
    </xf>
    <xf numFmtId="164" fontId="7" fillId="8" borderId="4" xfId="0" applyFont="true" applyBorder="true" applyAlignment="true" applyProtection="false">
      <alignment horizontal="center" vertical="center" textRotation="0" wrapText="true" indent="0" shrinkToFit="false"/>
      <protection locked="true" hidden="false"/>
    </xf>
    <xf numFmtId="164" fontId="7" fillId="8" borderId="4" xfId="0" applyFont="true" applyBorder="true" applyAlignment="true" applyProtection="false">
      <alignment horizontal="left" vertical="center" textRotation="0" wrapText="true" indent="0" shrinkToFit="false"/>
      <protection locked="true" hidden="false"/>
    </xf>
    <xf numFmtId="164" fontId="8" fillId="9" borderId="4" xfId="0" applyFont="true" applyBorder="true" applyAlignment="true" applyProtection="false">
      <alignment horizontal="center" vertical="center" textRotation="0" wrapText="true" indent="0" shrinkToFit="false"/>
      <protection locked="true" hidden="false"/>
    </xf>
    <xf numFmtId="164" fontId="7" fillId="5" borderId="4" xfId="0" applyFont="true" applyBorder="true" applyAlignment="true" applyProtection="false">
      <alignment horizontal="center" vertical="center" textRotation="0" wrapText="true" indent="0" shrinkToFit="false"/>
      <protection locked="true" hidden="false"/>
    </xf>
    <xf numFmtId="164" fontId="7" fillId="5" borderId="4" xfId="0" applyFont="true" applyBorder="true" applyAlignment="true" applyProtection="false">
      <alignment horizontal="left" vertical="center" textRotation="0" wrapText="true" indent="0" shrinkToFit="false"/>
      <protection locked="true" hidden="false"/>
    </xf>
    <xf numFmtId="164" fontId="8" fillId="10" borderId="4" xfId="0" applyFont="true" applyBorder="true" applyAlignment="true" applyProtection="false">
      <alignment horizontal="center" vertical="center" textRotation="0" wrapText="true" indent="0" shrinkToFit="false"/>
      <protection locked="true" hidden="false"/>
    </xf>
    <xf numFmtId="164" fontId="8" fillId="11" borderId="4" xfId="0" applyFont="true" applyBorder="true" applyAlignment="true" applyProtection="false">
      <alignment horizontal="center" vertical="center" textRotation="0" wrapText="true" indent="0" shrinkToFit="false"/>
      <protection locked="true" hidden="false"/>
    </xf>
    <xf numFmtId="164" fontId="8" fillId="12" borderId="5" xfId="0" applyFont="true" applyBorder="true" applyAlignment="true" applyProtection="false">
      <alignment horizontal="center" vertical="center" textRotation="0" wrapText="false" indent="0" shrinkToFit="false"/>
      <protection locked="true" hidden="false"/>
    </xf>
    <xf numFmtId="164" fontId="8" fillId="13" borderId="5" xfId="0" applyFont="true" applyBorder="true" applyAlignment="true" applyProtection="false">
      <alignment horizontal="center" vertical="center" textRotation="0" wrapText="false" indent="0" shrinkToFit="false"/>
      <protection locked="true" hidden="false"/>
    </xf>
    <xf numFmtId="164" fontId="7" fillId="8" borderId="5" xfId="0" applyFont="true" applyBorder="true" applyAlignment="true" applyProtection="false">
      <alignment horizontal="left" vertical="center" textRotation="0" wrapText="false" indent="0" shrinkToFit="false"/>
      <protection locked="true" hidden="false"/>
    </xf>
    <xf numFmtId="164" fontId="7" fillId="5" borderId="5" xfId="0" applyFont="true" applyBorder="true" applyAlignment="true" applyProtection="false">
      <alignment horizontal="left" vertical="center" textRotation="0" wrapText="false" indent="0" shrinkToFit="false"/>
      <protection locked="true" hidden="false"/>
    </xf>
    <xf numFmtId="164" fontId="10" fillId="14" borderId="6" xfId="0" applyFont="true" applyBorder="true" applyAlignment="true" applyProtection="false">
      <alignment horizontal="center" vertical="center" textRotation="0" wrapText="false" indent="0" shrinkToFit="false"/>
      <protection locked="true" hidden="false"/>
    </xf>
    <xf numFmtId="164" fontId="11" fillId="2" borderId="0" xfId="0" applyFont="true" applyBorder="true" applyAlignment="true" applyProtection="false">
      <alignment horizontal="center" vertical="center" textRotation="0" wrapText="false" indent="0" shrinkToFit="false"/>
      <protection locked="true" hidden="false"/>
    </xf>
    <xf numFmtId="164" fontId="12" fillId="3" borderId="0" xfId="0" applyFont="true" applyBorder="true" applyAlignment="true" applyProtection="false">
      <alignment horizontal="center" vertical="center" textRotation="0" wrapText="false" indent="0" shrinkToFit="false"/>
      <protection locked="true" hidden="false"/>
    </xf>
    <xf numFmtId="164" fontId="7" fillId="8" borderId="4" xfId="0" applyFont="true" applyBorder="true" applyAlignment="true" applyProtection="false">
      <alignment horizontal="left" vertical="center" textRotation="0" wrapText="false" indent="0" shrinkToFit="false"/>
      <protection locked="true" hidden="false"/>
    </xf>
    <xf numFmtId="165" fontId="13" fillId="8" borderId="4" xfId="0" applyFont="true" applyBorder="true" applyAlignment="true" applyProtection="false">
      <alignment horizontal="center" vertical="center" textRotation="0" wrapText="false" indent="0" shrinkToFit="false"/>
      <protection locked="true" hidden="false"/>
    </xf>
    <xf numFmtId="164" fontId="7" fillId="5" borderId="4" xfId="0" applyFont="true" applyBorder="true" applyAlignment="true" applyProtection="false">
      <alignment horizontal="left" vertical="center" textRotation="0" wrapText="false" indent="0" shrinkToFit="false"/>
      <protection locked="true" hidden="false"/>
    </xf>
    <xf numFmtId="166" fontId="13" fillId="5" borderId="4" xfId="0" applyFont="true" applyBorder="true" applyAlignment="true" applyProtection="false">
      <alignment horizontal="center" vertical="center" textRotation="0" wrapText="false" indent="0" shrinkToFit="false"/>
      <protection locked="true" hidden="false"/>
    </xf>
    <xf numFmtId="164" fontId="13" fillId="8" borderId="4" xfId="0" applyFont="true" applyBorder="true" applyAlignment="true" applyProtection="false">
      <alignment horizontal="center" vertical="center" textRotation="0" wrapText="false" indent="0" shrinkToFit="false"/>
      <protection locked="true" hidden="false"/>
    </xf>
    <xf numFmtId="164" fontId="8" fillId="3" borderId="4" xfId="0" applyFont="true" applyBorder="true" applyAlignment="true" applyProtection="false">
      <alignment horizontal="center" vertical="center" textRotation="0" wrapText="true" indent="0" shrinkToFit="false"/>
      <protection locked="true" hidden="false"/>
    </xf>
    <xf numFmtId="167" fontId="13" fillId="8" borderId="4" xfId="0" applyFont="true" applyBorder="true" applyAlignment="true" applyProtection="false">
      <alignment horizontal="right" vertical="center" textRotation="0" wrapText="false" indent="0" shrinkToFit="false"/>
      <protection locked="true" hidden="false"/>
    </xf>
    <xf numFmtId="168" fontId="14" fillId="8" borderId="4" xfId="0" applyFont="true" applyBorder="true" applyAlignment="true" applyProtection="false">
      <alignment horizontal="center" vertical="center" textRotation="0" wrapText="false" indent="0" shrinkToFit="false"/>
      <protection locked="true" hidden="false"/>
    </xf>
    <xf numFmtId="169" fontId="14" fillId="8" borderId="4" xfId="0" applyFont="true" applyBorder="true" applyAlignment="true" applyProtection="false">
      <alignment horizontal="center" vertical="center" textRotation="0" wrapText="false" indent="0" shrinkToFit="false"/>
      <protection locked="true" hidden="false"/>
    </xf>
    <xf numFmtId="164" fontId="15" fillId="8" borderId="4" xfId="0" applyFont="true" applyBorder="true" applyAlignment="true" applyProtection="false">
      <alignment horizontal="center" vertical="center" textRotation="0" wrapText="false" indent="0" shrinkToFit="false"/>
      <protection locked="true" hidden="false"/>
    </xf>
    <xf numFmtId="164" fontId="14" fillId="8" borderId="4" xfId="0" applyFont="true" applyBorder="true" applyAlignment="true" applyProtection="false">
      <alignment horizontal="left" vertical="center" textRotation="0" wrapText="false" indent="0" shrinkToFit="false"/>
      <protection locked="true" hidden="false"/>
    </xf>
    <xf numFmtId="167" fontId="13" fillId="5" borderId="4" xfId="0" applyFont="true" applyBorder="true" applyAlignment="true" applyProtection="false">
      <alignment horizontal="right" vertical="center" textRotation="0" wrapText="false" indent="0" shrinkToFit="false"/>
      <protection locked="true" hidden="false"/>
    </xf>
    <xf numFmtId="168" fontId="14" fillId="5" borderId="4" xfId="0" applyFont="true" applyBorder="true" applyAlignment="true" applyProtection="false">
      <alignment horizontal="center" vertical="center" textRotation="0" wrapText="false" indent="0" shrinkToFit="false"/>
      <protection locked="true" hidden="false"/>
    </xf>
    <xf numFmtId="169" fontId="14" fillId="5" borderId="4" xfId="0" applyFont="true" applyBorder="true" applyAlignment="true" applyProtection="false">
      <alignment horizontal="center" vertical="center" textRotation="0" wrapText="false" indent="0" shrinkToFit="false"/>
      <protection locked="true" hidden="false"/>
    </xf>
    <xf numFmtId="164" fontId="15" fillId="5" borderId="4" xfId="0" applyFont="true" applyBorder="true" applyAlignment="true" applyProtection="false">
      <alignment horizontal="center" vertical="center" textRotation="0" wrapText="false" indent="0" shrinkToFit="false"/>
      <protection locked="true" hidden="false"/>
    </xf>
    <xf numFmtId="164" fontId="14" fillId="5" borderId="4" xfId="0" applyFont="true" applyBorder="true" applyAlignment="true" applyProtection="false">
      <alignment horizontal="left" vertical="center" textRotation="0" wrapText="false" indent="0" shrinkToFit="false"/>
      <protection locked="true" hidden="false"/>
    </xf>
    <xf numFmtId="164" fontId="8" fillId="2" borderId="7" xfId="0" applyFont="true" applyBorder="true" applyAlignment="true" applyProtection="false">
      <alignment horizontal="center" vertical="center" textRotation="0" wrapText="false" indent="0" shrinkToFit="false"/>
      <protection locked="true" hidden="false"/>
    </xf>
    <xf numFmtId="167" fontId="8" fillId="2" borderId="7" xfId="0" applyFont="true" applyBorder="true" applyAlignment="true" applyProtection="false">
      <alignment horizontal="center" vertical="center" textRotation="0" wrapText="false" indent="0" shrinkToFit="false"/>
      <protection locked="true" hidden="false"/>
    </xf>
    <xf numFmtId="165" fontId="8" fillId="2" borderId="7" xfId="0" applyFont="true" applyBorder="true" applyAlignment="true" applyProtection="false">
      <alignment horizontal="center" vertical="center" textRotation="0" wrapText="false" indent="0" shrinkToFit="false"/>
      <protection locked="true" hidden="false"/>
    </xf>
    <xf numFmtId="164" fontId="8" fillId="6" borderId="4" xfId="0" applyFont="true" applyBorder="true" applyAlignment="true" applyProtection="false">
      <alignment horizontal="center" vertical="center" textRotation="0" wrapText="true" indent="0" shrinkToFit="false"/>
      <protection locked="true" hidden="false"/>
    </xf>
    <xf numFmtId="164" fontId="9" fillId="7" borderId="4" xfId="0" applyFont="true" applyBorder="true" applyAlignment="true" applyProtection="false">
      <alignment horizontal="center" vertical="center" textRotation="0" wrapText="false" indent="0" shrinkToFit="false"/>
      <protection locked="true" hidden="false"/>
    </xf>
    <xf numFmtId="167" fontId="14" fillId="8" borderId="4" xfId="0" applyFont="true" applyBorder="true" applyAlignment="true" applyProtection="false">
      <alignment horizontal="center" vertical="center" textRotation="0" wrapText="false" indent="0" shrinkToFit="false"/>
      <protection locked="true" hidden="false"/>
    </xf>
    <xf numFmtId="164" fontId="8" fillId="9" borderId="4" xfId="0" applyFont="true" applyBorder="true" applyAlignment="true" applyProtection="false">
      <alignment horizontal="center" vertical="center" textRotation="0" wrapText="false" indent="0" shrinkToFit="false"/>
      <protection locked="true" hidden="false"/>
    </xf>
    <xf numFmtId="167" fontId="14" fillId="5" borderId="4" xfId="0" applyFont="true" applyBorder="true" applyAlignment="true" applyProtection="false">
      <alignment horizontal="center" vertical="center" textRotation="0" wrapText="false" indent="0" shrinkToFit="false"/>
      <protection locked="true" hidden="false"/>
    </xf>
    <xf numFmtId="164" fontId="8" fillId="10" borderId="4" xfId="0" applyFont="true" applyBorder="true" applyAlignment="true" applyProtection="false">
      <alignment horizontal="center" vertical="center" textRotation="0" wrapText="false" indent="0" shrinkToFit="false"/>
      <protection locked="true" hidden="false"/>
    </xf>
    <xf numFmtId="164" fontId="8" fillId="11" borderId="4" xfId="0" applyFont="true" applyBorder="true" applyAlignment="true" applyProtection="false">
      <alignment horizontal="center" vertical="center" textRotation="0" wrapText="false" indent="0" shrinkToFit="false"/>
      <protection locked="true" hidden="false"/>
    </xf>
    <xf numFmtId="164" fontId="16" fillId="14" borderId="6" xfId="0" applyFont="true" applyBorder="true" applyAlignment="true" applyProtection="false">
      <alignment horizontal="center" vertical="center" textRotation="0" wrapText="false" indent="0" shrinkToFit="false"/>
      <protection locked="true" hidden="false"/>
    </xf>
    <xf numFmtId="164" fontId="8" fillId="3" borderId="4" xfId="0" applyFont="true" applyBorder="true" applyAlignment="true" applyProtection="false">
      <alignment horizontal="center" vertical="center" textRotation="0" wrapText="false" indent="0" shrinkToFit="false"/>
      <protection locked="true" hidden="false"/>
    </xf>
    <xf numFmtId="166" fontId="14" fillId="8" borderId="4" xfId="0" applyFont="true" applyBorder="true" applyAlignment="true" applyProtection="false">
      <alignment horizontal="center" vertical="center" textRotation="0" wrapText="false" indent="0" shrinkToFit="false"/>
      <protection locked="true" hidden="false"/>
    </xf>
    <xf numFmtId="165" fontId="14" fillId="8" borderId="4" xfId="0" applyFont="true" applyBorder="true" applyAlignment="true" applyProtection="false">
      <alignment horizontal="center" vertical="center" textRotation="0" wrapText="false" indent="0" shrinkToFit="false"/>
      <protection locked="true" hidden="false"/>
    </xf>
    <xf numFmtId="170" fontId="14" fillId="8" borderId="4" xfId="0" applyFont="true" applyBorder="true" applyAlignment="true" applyProtection="false">
      <alignment horizontal="right" vertical="center" textRotation="0" wrapText="false" indent="0" shrinkToFit="false"/>
      <protection locked="true" hidden="false"/>
    </xf>
    <xf numFmtId="164" fontId="14" fillId="8" borderId="4" xfId="0" applyFont="true" applyBorder="true" applyAlignment="true" applyProtection="false">
      <alignment horizontal="center" vertical="center" textRotation="0" wrapText="false" indent="0" shrinkToFit="false"/>
      <protection locked="true" hidden="false"/>
    </xf>
    <xf numFmtId="166" fontId="14" fillId="5" borderId="4" xfId="0" applyFont="true" applyBorder="true" applyAlignment="true" applyProtection="false">
      <alignment horizontal="center" vertical="center" textRotation="0" wrapText="false" indent="0" shrinkToFit="false"/>
      <protection locked="true" hidden="false"/>
    </xf>
    <xf numFmtId="165" fontId="14" fillId="5" borderId="4" xfId="0" applyFont="true" applyBorder="true" applyAlignment="true" applyProtection="false">
      <alignment horizontal="center" vertical="center" textRotation="0" wrapText="false" indent="0" shrinkToFit="false"/>
      <protection locked="true" hidden="false"/>
    </xf>
    <xf numFmtId="170" fontId="14" fillId="5" borderId="4" xfId="0" applyFont="true" applyBorder="true" applyAlignment="true" applyProtection="false">
      <alignment horizontal="right" vertical="center" textRotation="0" wrapText="false" indent="0" shrinkToFit="false"/>
      <protection locked="true" hidden="false"/>
    </xf>
    <xf numFmtId="164" fontId="14" fillId="5" borderId="4" xfId="0" applyFont="true" applyBorder="true" applyAlignment="true" applyProtection="false">
      <alignment horizontal="center" vertical="center" textRotation="0" wrapText="false" indent="0" shrinkToFit="false"/>
      <protection locked="true" hidden="false"/>
    </xf>
    <xf numFmtId="164" fontId="8" fillId="2" borderId="4" xfId="0" applyFont="true" applyBorder="true" applyAlignment="true" applyProtection="false">
      <alignment horizontal="left" vertical="center" textRotation="0" wrapText="false" indent="0" shrinkToFit="false"/>
      <protection locked="true" hidden="false"/>
    </xf>
    <xf numFmtId="164" fontId="7" fillId="8" borderId="4" xfId="0" applyFont="true" applyBorder="true" applyAlignment="true" applyProtection="false">
      <alignment horizontal="center" vertical="center" textRotation="0" wrapText="false" indent="0" shrinkToFit="false"/>
      <protection locked="true" hidden="false"/>
    </xf>
    <xf numFmtId="164" fontId="9" fillId="5" borderId="4" xfId="0" applyFont="true" applyBorder="true" applyAlignment="true" applyProtection="false">
      <alignment horizontal="left" vertical="center" textRotation="0" wrapText="false" indent="0" shrinkToFit="false"/>
      <protection locked="true" hidden="false"/>
    </xf>
    <xf numFmtId="164" fontId="7" fillId="5" borderId="4" xfId="0" applyFont="true" applyBorder="true" applyAlignment="true" applyProtection="false">
      <alignment horizontal="center" vertical="center" textRotation="0" wrapText="false" indent="0" shrinkToFit="false"/>
      <protection locked="true" hidden="false"/>
    </xf>
    <xf numFmtId="164" fontId="9" fillId="8" borderId="4" xfId="0" applyFont="true" applyBorder="true" applyAlignment="true" applyProtection="false">
      <alignment horizontal="left" vertical="center" textRotation="0" wrapText="false" indent="0" shrinkToFit="false"/>
      <protection locked="true" hidden="false"/>
    </xf>
    <xf numFmtId="164" fontId="9" fillId="8" borderId="4" xfId="0" applyFont="true" applyBorder="true" applyAlignment="true" applyProtection="false">
      <alignment horizontal="left" vertical="center" textRotation="0" wrapText="true" indent="0" shrinkToFit="false"/>
      <protection locked="true" hidden="false"/>
    </xf>
    <xf numFmtId="164" fontId="9" fillId="5" borderId="4"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78787"/>
      <rgbColor rgb="FF9999FF"/>
      <rgbColor rgb="FF993366"/>
      <rgbColor rgb="FFFFFFCC"/>
      <rgbColor rgb="FFEBF3FB"/>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6E4F0"/>
      <rgbColor rgb="FFD9E1F2"/>
      <rgbColor rgb="FFFFFF99"/>
      <rgbColor rgb="FF99CCFF"/>
      <rgbColor rgb="FFFF99CC"/>
      <rgbColor rgb="FFCC99FF"/>
      <rgbColor rgb="FFFFCC99"/>
      <rgbColor rgb="FF4472C4"/>
      <rgbColor rgb="FF33CCCC"/>
      <rgbColor rgb="FF99CC00"/>
      <rgbColor rgb="FFFFC000"/>
      <rgbColor rgb="FFFF9900"/>
      <rgbColor rgb="FFED7D31"/>
      <rgbColor rgb="FF666699"/>
      <rgbColor rgb="FF70AD47"/>
      <rgbColor rgb="FF1F3864"/>
      <rgbColor rgb="FF339966"/>
      <rgbColor rgb="FF003300"/>
      <rgbColor rgb="FF375623"/>
      <rgbColor rgb="FF833C00"/>
      <rgbColor rgb="FF993366"/>
      <rgbColor rgb="FF2F5496"/>
      <rgbColor rgb="FF1F1F1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BCG-Matrix Portfolio Analysis</a:t>
            </a:r>
          </a:p>
        </c:rich>
      </c:tx>
      <c:overlay val="0"/>
      <c:spPr>
        <a:noFill/>
        <a:ln w="0">
          <a:noFill/>
        </a:ln>
      </c:spPr>
    </c:title>
    <c:autoTitleDeleted val="0"/>
    <c:plotArea>
      <c:bubbleChart>
        <c:varyColors val="0"/>
        <c:ser>
          <c:idx val="0"/>
          <c:order val="0"/>
          <c:tx>
            <c:strRef>
              <c:f>label 2</c:f>
              <c:strCache>
                <c:ptCount val="1"/>
                <c:pt idx="0">
                  <c:v>='Portfolio Data &amp; Calculator'!A12</c:v>
                </c:pt>
              </c:strCache>
            </c:strRef>
          </c:tx>
          <c:spPr>
            <a:solidFill>
              <a:srgbClr val="ffc000"/>
            </a:solidFill>
            <a:ln w="9360">
              <a:solidFill>
                <a:srgbClr val="ffc000"/>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1</c:f>
              <c:numCache>
                <c:formatCode>General</c:formatCode>
                <c:ptCount val="1"/>
                <c:pt idx="0">
                  <c:v>1.25</c:v>
                </c:pt>
              </c:numCache>
            </c:numRef>
          </c:xVal>
          <c:yVal>
            <c:numRef>
              <c:f>0</c:f>
              <c:numCache>
                <c:formatCode>General</c:formatCode>
                <c:ptCount val="1"/>
                <c:pt idx="0">
                  <c:v>15</c:v>
                </c:pt>
              </c:numCache>
            </c:numRef>
          </c:yVal>
          <c:bubbleSize>
            <c:numRef>
              <c:f>2</c:f>
              <c:numCache>
                <c:formatCode>General</c:formatCode>
                <c:ptCount val="1"/>
                <c:pt idx="0">
                  <c:v>5000000</c:v>
                </c:pt>
              </c:numCache>
            </c:numRef>
          </c:bubbleSize>
          <c:bubble3D val="0"/>
        </c:ser>
        <c:ser>
          <c:idx val="1"/>
          <c:order val="1"/>
          <c:tx>
            <c:strRef>
              <c:f>label 5</c:f>
              <c:strCache>
                <c:ptCount val="1"/>
                <c:pt idx="0">
                  <c:v>='Portfolio Data &amp; Calculator'!A13</c:v>
                </c:pt>
              </c:strCache>
            </c:strRef>
          </c:tx>
          <c:spPr>
            <a:solidFill>
              <a:srgbClr val="70ad47"/>
            </a:solidFill>
            <a:ln w="9360">
              <a:solidFill>
                <a:srgbClr val="70ad47"/>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4</c:f>
              <c:numCache>
                <c:formatCode>General</c:formatCode>
                <c:ptCount val="1"/>
                <c:pt idx="0">
                  <c:v>1.33333333333333</c:v>
                </c:pt>
              </c:numCache>
            </c:numRef>
          </c:xVal>
          <c:yVal>
            <c:numRef>
              <c:f>3</c:f>
              <c:numCache>
                <c:formatCode>General</c:formatCode>
                <c:ptCount val="1"/>
                <c:pt idx="0">
                  <c:v>3</c:v>
                </c:pt>
              </c:numCache>
            </c:numRef>
          </c:yVal>
          <c:bubbleSize>
            <c:numRef>
              <c:f>5</c:f>
              <c:numCache>
                <c:formatCode>General</c:formatCode>
                <c:ptCount val="1"/>
                <c:pt idx="0">
                  <c:v>8000000</c:v>
                </c:pt>
              </c:numCache>
            </c:numRef>
          </c:bubbleSize>
          <c:bubble3D val="0"/>
        </c:ser>
        <c:ser>
          <c:idx val="2"/>
          <c:order val="2"/>
          <c:tx>
            <c:strRef>
              <c:f>label 8</c:f>
              <c:strCache>
                <c:ptCount val="1"/>
                <c:pt idx="0">
                  <c:v>='Portfolio Data &amp; Calculator'!A14</c:v>
                </c:pt>
              </c:strCache>
            </c:strRef>
          </c:tx>
          <c:spPr>
            <a:solidFill>
              <a:srgbClr val="ed7d31"/>
            </a:solidFill>
            <a:ln w="9360">
              <a:solidFill>
                <a:srgbClr val="ed7d31"/>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7</c:f>
              <c:numCache>
                <c:formatCode>General</c:formatCode>
                <c:ptCount val="1"/>
                <c:pt idx="0">
                  <c:v>0.4</c:v>
                </c:pt>
              </c:numCache>
            </c:numRef>
          </c:xVal>
          <c:yVal>
            <c:numRef>
              <c:f>6</c:f>
              <c:numCache>
                <c:formatCode>General</c:formatCode>
                <c:ptCount val="1"/>
                <c:pt idx="0">
                  <c:v>18</c:v>
                </c:pt>
              </c:numCache>
            </c:numRef>
          </c:yVal>
          <c:bubbleSize>
            <c:numRef>
              <c:f>8</c:f>
              <c:numCache>
                <c:formatCode>General</c:formatCode>
                <c:ptCount val="1"/>
                <c:pt idx="0">
                  <c:v>2000000</c:v>
                </c:pt>
              </c:numCache>
            </c:numRef>
          </c:bubbleSize>
          <c:bubble3D val="0"/>
        </c:ser>
        <c:ser>
          <c:idx val="3"/>
          <c:order val="3"/>
          <c:tx>
            <c:strRef>
              <c:f>label 11</c:f>
              <c:strCache>
                <c:ptCount val="1"/>
                <c:pt idx="0">
                  <c:v>='Portfolio Data &amp; Calculator'!A15</c:v>
                </c:pt>
              </c:strCache>
            </c:strRef>
          </c:tx>
          <c:spPr>
            <a:solidFill>
              <a:srgbClr val="ff0000"/>
            </a:solidFill>
            <a:ln w="9360">
              <a:solidFill>
                <a:srgbClr val="ff0000"/>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10</c:f>
              <c:numCache>
                <c:formatCode>General</c:formatCode>
                <c:ptCount val="1"/>
                <c:pt idx="0">
                  <c:v>0.214285714285714</c:v>
                </c:pt>
              </c:numCache>
            </c:numRef>
          </c:xVal>
          <c:yVal>
            <c:numRef>
              <c:f>9</c:f>
              <c:numCache>
                <c:formatCode>General</c:formatCode>
                <c:ptCount val="1"/>
                <c:pt idx="0">
                  <c:v>-2</c:v>
                </c:pt>
              </c:numCache>
            </c:numRef>
          </c:yVal>
          <c:bubbleSize>
            <c:numRef>
              <c:f>11</c:f>
              <c:numCache>
                <c:formatCode>General</c:formatCode>
                <c:ptCount val="1"/>
                <c:pt idx="0">
                  <c:v>1500000</c:v>
                </c:pt>
              </c:numCache>
            </c:numRef>
          </c:bubbleSize>
          <c:bubble3D val="0"/>
        </c:ser>
        <c:ser>
          <c:idx val="4"/>
          <c:order val="4"/>
          <c:tx>
            <c:strRef>
              <c:f>label 14</c:f>
              <c:strCache>
                <c:ptCount val="1"/>
                <c:pt idx="0">
                  <c:v>='Portfolio Data &amp; Calculator'!A16</c:v>
                </c:pt>
              </c:strCache>
            </c:strRef>
          </c:tx>
          <c:spPr>
            <a:solidFill>
              <a:srgbClr val="ffc000"/>
            </a:solidFill>
            <a:ln w="9360">
              <a:solidFill>
                <a:srgbClr val="ffc000"/>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13</c:f>
              <c:numCache>
                <c:formatCode>General</c:formatCode>
                <c:ptCount val="1"/>
                <c:pt idx="0">
                  <c:v>1.3</c:v>
                </c:pt>
              </c:numCache>
            </c:numRef>
          </c:xVal>
          <c:yVal>
            <c:numRef>
              <c:f>12</c:f>
              <c:numCache>
                <c:formatCode>General</c:formatCode>
                <c:ptCount val="1"/>
                <c:pt idx="0">
                  <c:v>25</c:v>
                </c:pt>
              </c:numCache>
            </c:numRef>
          </c:yVal>
          <c:bubbleSize>
            <c:numRef>
              <c:f>14</c:f>
              <c:numCache>
                <c:formatCode>General</c:formatCode>
                <c:ptCount val="1"/>
                <c:pt idx="0">
                  <c:v>6500000</c:v>
                </c:pt>
              </c:numCache>
            </c:numRef>
          </c:bubbleSize>
          <c:bubble3D val="0"/>
        </c:ser>
        <c:ser>
          <c:idx val="5"/>
          <c:order val="5"/>
          <c:tx>
            <c:strRef>
              <c:f>label 17</c:f>
              <c:strCache>
                <c:ptCount val="1"/>
                <c:pt idx="0">
                  <c:v>='Portfolio Data &amp; Calculator'!A17</c:v>
                </c:pt>
              </c:strCache>
            </c:strRef>
          </c:tx>
          <c:spPr>
            <a:solidFill>
              <a:srgbClr val="ed7d31"/>
            </a:solidFill>
            <a:ln w="9360">
              <a:solidFill>
                <a:srgbClr val="ed7d31"/>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16</c:f>
              <c:numCache>
                <c:formatCode>General</c:formatCode>
                <c:ptCount val="1"/>
                <c:pt idx="0">
                  <c:v>0.355555555555556</c:v>
                </c:pt>
              </c:numCache>
            </c:numRef>
          </c:xVal>
          <c:yVal>
            <c:numRef>
              <c:f>15</c:f>
              <c:numCache>
                <c:formatCode>General</c:formatCode>
                <c:ptCount val="1"/>
                <c:pt idx="0">
                  <c:v>8</c:v>
                </c:pt>
              </c:numCache>
            </c:numRef>
          </c:yVal>
          <c:bubbleSize>
            <c:numRef>
              <c:f>17</c:f>
              <c:numCache>
                <c:formatCode>General</c:formatCode>
                <c:ptCount val="1"/>
                <c:pt idx="0">
                  <c:v>3200000</c:v>
                </c:pt>
              </c:numCache>
            </c:numRef>
          </c:bubbleSize>
          <c:bubble3D val="0"/>
        </c:ser>
        <c:ser>
          <c:idx val="6"/>
          <c:order val="6"/>
          <c:tx>
            <c:strRef>
              <c:f>label 20</c:f>
              <c:strCache>
                <c:ptCount val="1"/>
                <c:pt idx="0">
                  <c:v>='Portfolio Data &amp; Calculator'!A18</c:v>
                </c:pt>
              </c:strCache>
            </c:strRef>
          </c:tx>
          <c:spPr>
            <a:solidFill>
              <a:srgbClr val="70ad47"/>
            </a:solidFill>
            <a:ln w="9360">
              <a:solidFill>
                <a:srgbClr val="70ad47"/>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19</c:f>
              <c:numCache>
                <c:formatCode>General</c:formatCode>
                <c:ptCount val="1"/>
                <c:pt idx="0">
                  <c:v>1.6</c:v>
                </c:pt>
              </c:numCache>
            </c:numRef>
          </c:xVal>
          <c:yVal>
            <c:numRef>
              <c:f>18</c:f>
              <c:numCache>
                <c:formatCode>General</c:formatCode>
                <c:ptCount val="1"/>
                <c:pt idx="0">
                  <c:v>1</c:v>
                </c:pt>
              </c:numCache>
            </c:numRef>
          </c:yVal>
          <c:bubbleSize>
            <c:numRef>
              <c:f>20</c:f>
              <c:numCache>
                <c:formatCode>General</c:formatCode>
                <c:ptCount val="1"/>
                <c:pt idx="0">
                  <c:v>4800000</c:v>
                </c:pt>
              </c:numCache>
            </c:numRef>
          </c:bubbleSize>
          <c:bubble3D val="0"/>
        </c:ser>
        <c:ser>
          <c:idx val="7"/>
          <c:order val="7"/>
          <c:tx>
            <c:strRef>
              <c:f>label 23</c:f>
              <c:strCache>
                <c:ptCount val="1"/>
                <c:pt idx="0">
                  <c:v>='Portfolio Data &amp; Calculator'!A19</c:v>
                </c:pt>
              </c:strCache>
            </c:strRef>
          </c:tx>
          <c:spPr>
            <a:solidFill>
              <a:srgbClr val="ed7d31"/>
            </a:solidFill>
            <a:ln w="9360">
              <a:solidFill>
                <a:srgbClr val="ed7d31"/>
              </a:solidFill>
              <a:round/>
            </a:ln>
          </c:spPr>
          <c:invertIfNegative val="0"/>
          <c:dLbls>
            <c:txPr>
              <a:bodyPr wrap="square"/>
              <a:lstStyle/>
              <a:p>
                <a:pPr>
                  <a:defRPr b="0" sz="1000" spc="-1" strike="noStrike">
                    <a:solidFill>
                      <a:srgbClr val="000000"/>
                    </a:solidFill>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22</c:f>
              <c:numCache>
                <c:formatCode>General</c:formatCode>
                <c:ptCount val="1"/>
                <c:pt idx="0">
                  <c:v>0.1125</c:v>
                </c:pt>
              </c:numCache>
            </c:numRef>
          </c:xVal>
          <c:yVal>
            <c:numRef>
              <c:f>21</c:f>
              <c:numCache>
                <c:formatCode>General</c:formatCode>
                <c:ptCount val="1"/>
                <c:pt idx="0">
                  <c:v>4</c:v>
                </c:pt>
              </c:numCache>
            </c:numRef>
          </c:yVal>
          <c:bubbleSize>
            <c:numRef>
              <c:f>23</c:f>
              <c:numCache>
                <c:formatCode>General</c:formatCode>
                <c:ptCount val="1"/>
                <c:pt idx="0">
                  <c:v>900000</c:v>
                </c:pt>
              </c:numCache>
            </c:numRef>
          </c:bubbleSize>
          <c:bubble3D val="0"/>
        </c:ser>
        <c:axId val="12507977"/>
        <c:axId val="80381653"/>
      </c:bubbleChart>
      <c:valAx>
        <c:axId val="12507977"/>
        <c:scaling>
          <c:orientation val="minMax"/>
        </c:scaling>
        <c:delete val="0"/>
        <c:axPos val="b"/>
        <c:majorGridlines>
          <c:spPr>
            <a:ln w="9360">
              <a:solidFill>
                <a:srgbClr val="878787"/>
              </a:solidFill>
              <a:round/>
            </a:ln>
          </c:spPr>
        </c:majorGridlines>
        <c:title>
          <c:tx>
            <c:rich>
              <a:bodyPr rot="0"/>
              <a:lstStyle/>
              <a:p>
                <a:pPr>
                  <a:defRPr b="1" sz="1000" spc="-1" strike="noStrike">
                    <a:solidFill>
                      <a:srgbClr val="000000"/>
                    </a:solidFill>
                    <a:latin typeface="Calibri"/>
                  </a:defRPr>
                </a:pPr>
                <a:r>
                  <a:rPr b="1" sz="1000" spc="-1" strike="noStrike">
                    <a:solidFill>
                      <a:srgbClr val="000000"/>
                    </a:solidFill>
                    <a:latin typeface="Calibri"/>
                  </a:rPr>
                  <a:t>Relative Market Share</a:t>
                </a:r>
              </a:p>
            </c:rich>
          </c:tx>
          <c:overlay val="0"/>
          <c:spPr>
            <a:noFill/>
            <a:ln w="0">
              <a:noFill/>
            </a:ln>
          </c:spPr>
        </c:title>
        <c:numFmt formatCode="0.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0381653"/>
        <c:crosses val="autoZero"/>
        <c:crossBetween val="midCat"/>
      </c:valAx>
      <c:valAx>
        <c:axId val="80381653"/>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Market Growth (%)</a:t>
                </a:r>
              </a:p>
            </c:rich>
          </c:tx>
          <c:overlay val="0"/>
          <c:spPr>
            <a:noFill/>
            <a:ln w="0">
              <a:noFill/>
            </a:ln>
          </c:spPr>
        </c:title>
        <c:numFmt formatCode="0.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2507977"/>
        <c:crosses val="autoZero"/>
        <c:crossBetween val="midCat"/>
      </c:valAx>
      <c:spPr>
        <a:noFill/>
        <a:ln w="0">
          <a:noFill/>
        </a:ln>
      </c:spPr>
    </c:plotArea>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14</xdr:row>
      <xdr:rowOff>0</xdr:rowOff>
    </xdr:from>
    <xdr:to>
      <xdr:col>4</xdr:col>
      <xdr:colOff>629640</xdr:colOff>
      <xdr:row>44</xdr:row>
      <xdr:rowOff>44280</xdr:rowOff>
    </xdr:to>
    <xdr:graphicFrame>
      <xdr:nvGraphicFramePr>
        <xdr:cNvPr id="0" name="Chart 1"/>
        <xdr:cNvGraphicFramePr/>
      </xdr:nvGraphicFramePr>
      <xdr:xfrm>
        <a:off x="0" y="3276720"/>
        <a:ext cx="7919280" cy="5759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A1:J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1" width="18"/>
    <col collapsed="false" customWidth="true" hidden="false" outlineLevel="0" max="2" min="2" style="1" width="22"/>
    <col collapsed="false" customWidth="true" hidden="false" outlineLevel="0" max="3" min="3" style="1" width="38"/>
    <col collapsed="false" customWidth="true" hidden="false" outlineLevel="0" max="4" min="4" style="1" width="24"/>
    <col collapsed="false" customWidth="true" hidden="false" outlineLevel="0" max="5" min="5" style="1" width="36"/>
    <col collapsed="false" customWidth="true" hidden="false" outlineLevel="0" max="9" min="6" style="1" width="18"/>
    <col collapsed="false" customWidth="true" hidden="false" outlineLevel="0" max="10" min="10" style="1" width="10"/>
  </cols>
  <sheetData>
    <row r="1" customFormat="false" ht="37.5" hidden="false" customHeight="true" outlineLevel="0" collapsed="false">
      <c r="A1" s="2" t="s">
        <v>0</v>
      </c>
      <c r="B1" s="2"/>
      <c r="C1" s="2"/>
      <c r="D1" s="2"/>
      <c r="E1" s="2"/>
      <c r="F1" s="2"/>
      <c r="G1" s="2"/>
      <c r="H1" s="2"/>
      <c r="I1" s="2"/>
      <c r="J1" s="2"/>
    </row>
    <row r="2" customFormat="false" ht="19.5" hidden="false" customHeight="true" outlineLevel="0" collapsed="false">
      <c r="A2" s="3" t="s">
        <v>1</v>
      </c>
      <c r="B2" s="3"/>
      <c r="C2" s="3"/>
      <c r="D2" s="3"/>
      <c r="E2" s="3"/>
      <c r="F2" s="3"/>
      <c r="G2" s="3"/>
      <c r="H2" s="3"/>
      <c r="I2" s="3"/>
      <c r="J2" s="3"/>
    </row>
    <row r="3" customFormat="false" ht="7.5" hidden="false" customHeight="true" outlineLevel="0" collapsed="false"/>
    <row r="4" customFormat="false" ht="21.75" hidden="false" customHeight="true" outlineLevel="0" collapsed="false">
      <c r="A4" s="4" t="s">
        <v>2</v>
      </c>
      <c r="B4" s="4"/>
      <c r="C4" s="4"/>
      <c r="D4" s="4"/>
      <c r="E4" s="4"/>
      <c r="F4" s="4"/>
      <c r="G4" s="4"/>
      <c r="H4" s="4"/>
      <c r="I4" s="4"/>
      <c r="J4" s="4"/>
    </row>
    <row r="5" customFormat="false" ht="15" hidden="false" customHeight="true" outlineLevel="0" collapsed="false">
      <c r="A5" s="5" t="s">
        <v>3</v>
      </c>
      <c r="B5" s="5"/>
      <c r="C5" s="5"/>
      <c r="D5" s="5"/>
      <c r="E5" s="5"/>
      <c r="F5" s="5"/>
      <c r="G5" s="5"/>
      <c r="H5" s="5"/>
      <c r="I5" s="5"/>
      <c r="J5" s="5"/>
    </row>
    <row r="6" customFormat="false" ht="15" hidden="false" customHeight="true" outlineLevel="0" collapsed="false">
      <c r="A6" s="5"/>
      <c r="B6" s="5"/>
      <c r="C6" s="5"/>
      <c r="D6" s="5"/>
      <c r="E6" s="5"/>
      <c r="F6" s="5"/>
      <c r="G6" s="5"/>
      <c r="H6" s="5"/>
      <c r="I6" s="5"/>
      <c r="J6" s="5"/>
    </row>
    <row r="7" customFormat="false" ht="15" hidden="false" customHeight="true" outlineLevel="0" collapsed="false">
      <c r="A7" s="5"/>
      <c r="B7" s="5"/>
      <c r="C7" s="5"/>
      <c r="D7" s="5"/>
      <c r="E7" s="5"/>
      <c r="F7" s="5"/>
      <c r="G7" s="5"/>
      <c r="H7" s="5"/>
      <c r="I7" s="5"/>
      <c r="J7" s="5"/>
    </row>
    <row r="8" customFormat="false" ht="15" hidden="false" customHeight="true" outlineLevel="0" collapsed="false">
      <c r="A8" s="5"/>
      <c r="B8" s="5"/>
      <c r="C8" s="5"/>
      <c r="D8" s="5"/>
      <c r="E8" s="5"/>
      <c r="F8" s="5"/>
      <c r="G8" s="5"/>
      <c r="H8" s="5"/>
      <c r="I8" s="5"/>
      <c r="J8" s="5"/>
    </row>
    <row r="9" customFormat="false" ht="9.75" hidden="false" customHeight="true" outlineLevel="0" collapsed="false"/>
    <row r="10" customFormat="false" ht="21.75" hidden="false" customHeight="true" outlineLevel="0" collapsed="false">
      <c r="A10" s="4" t="s">
        <v>4</v>
      </c>
      <c r="B10" s="4"/>
      <c r="C10" s="4"/>
      <c r="D10" s="4"/>
      <c r="E10" s="4"/>
      <c r="F10" s="4"/>
      <c r="G10" s="4"/>
      <c r="H10" s="4"/>
      <c r="I10" s="4"/>
      <c r="J10" s="4"/>
    </row>
    <row r="11" customFormat="false" ht="18" hidden="false" customHeight="true" outlineLevel="0" collapsed="false">
      <c r="A11" s="6" t="s">
        <v>5</v>
      </c>
      <c r="B11" s="6" t="s">
        <v>6</v>
      </c>
      <c r="C11" s="6" t="s">
        <v>7</v>
      </c>
      <c r="D11" s="6" t="s">
        <v>8</v>
      </c>
      <c r="E11" s="6" t="s">
        <v>9</v>
      </c>
    </row>
    <row r="12" customFormat="false" ht="36" hidden="false" customHeight="true" outlineLevel="0" collapsed="false">
      <c r="A12" s="7" t="s">
        <v>10</v>
      </c>
      <c r="B12" s="8" t="s">
        <v>11</v>
      </c>
      <c r="C12" s="9" t="s">
        <v>12</v>
      </c>
      <c r="D12" s="8" t="s">
        <v>13</v>
      </c>
      <c r="E12" s="9" t="s">
        <v>14</v>
      </c>
    </row>
    <row r="13" customFormat="false" ht="36" hidden="false" customHeight="true" outlineLevel="0" collapsed="false">
      <c r="A13" s="10" t="s">
        <v>15</v>
      </c>
      <c r="B13" s="11" t="s">
        <v>16</v>
      </c>
      <c r="C13" s="12" t="s">
        <v>17</v>
      </c>
      <c r="D13" s="11" t="s">
        <v>18</v>
      </c>
      <c r="E13" s="12" t="s">
        <v>19</v>
      </c>
    </row>
    <row r="14" customFormat="false" ht="36" hidden="false" customHeight="true" outlineLevel="0" collapsed="false">
      <c r="A14" s="13" t="s">
        <v>20</v>
      </c>
      <c r="B14" s="8" t="s">
        <v>21</v>
      </c>
      <c r="C14" s="9" t="s">
        <v>22</v>
      </c>
      <c r="D14" s="8" t="s">
        <v>23</v>
      </c>
      <c r="E14" s="9" t="s">
        <v>24</v>
      </c>
    </row>
    <row r="15" customFormat="false" ht="36" hidden="false" customHeight="true" outlineLevel="0" collapsed="false">
      <c r="A15" s="14" t="s">
        <v>25</v>
      </c>
      <c r="B15" s="11" t="s">
        <v>26</v>
      </c>
      <c r="C15" s="12" t="s">
        <v>27</v>
      </c>
      <c r="D15" s="11" t="s">
        <v>28</v>
      </c>
      <c r="E15" s="12" t="s">
        <v>29</v>
      </c>
    </row>
    <row r="16" customFormat="false" ht="9.75" hidden="false" customHeight="true" outlineLevel="0" collapsed="false"/>
    <row r="17" customFormat="false" ht="21.75" hidden="false" customHeight="true" outlineLevel="0" collapsed="false">
      <c r="A17" s="4" t="s">
        <v>30</v>
      </c>
      <c r="B17" s="4"/>
      <c r="C17" s="4"/>
      <c r="D17" s="4"/>
      <c r="E17" s="4"/>
      <c r="F17" s="4"/>
      <c r="G17" s="4"/>
      <c r="H17" s="4"/>
      <c r="I17" s="4"/>
      <c r="J17" s="4"/>
    </row>
    <row r="18" customFormat="false" ht="18" hidden="false" customHeight="true" outlineLevel="0" collapsed="false">
      <c r="A18" s="6" t="s">
        <v>31</v>
      </c>
      <c r="B18" s="6" t="s">
        <v>32</v>
      </c>
      <c r="C18" s="6" t="s">
        <v>33</v>
      </c>
    </row>
    <row r="19" customFormat="false" ht="27.75" hidden="false" customHeight="true" outlineLevel="0" collapsed="false">
      <c r="A19" s="9" t="s">
        <v>34</v>
      </c>
      <c r="B19" s="9" t="s">
        <v>35</v>
      </c>
      <c r="C19" s="9" t="s">
        <v>36</v>
      </c>
    </row>
    <row r="20" customFormat="false" ht="27.75" hidden="false" customHeight="true" outlineLevel="0" collapsed="false">
      <c r="A20" s="12" t="s">
        <v>37</v>
      </c>
      <c r="B20" s="12" t="s">
        <v>38</v>
      </c>
      <c r="C20" s="12" t="s">
        <v>39</v>
      </c>
    </row>
    <row r="21" customFormat="false" ht="9.75" hidden="false" customHeight="true" outlineLevel="0" collapsed="false"/>
    <row r="22" customFormat="false" ht="21.75" hidden="false" customHeight="true" outlineLevel="0" collapsed="false">
      <c r="A22" s="4" t="s">
        <v>40</v>
      </c>
      <c r="B22" s="4"/>
      <c r="C22" s="4"/>
      <c r="D22" s="4"/>
      <c r="E22" s="4"/>
      <c r="F22" s="4"/>
      <c r="G22" s="4"/>
      <c r="H22" s="4"/>
      <c r="I22" s="4"/>
      <c r="J22" s="4"/>
    </row>
    <row r="23" customFormat="false" ht="18" hidden="false" customHeight="true" outlineLevel="0" collapsed="false">
      <c r="A23" s="15" t="s">
        <v>41</v>
      </c>
      <c r="B23" s="15"/>
      <c r="C23" s="15"/>
      <c r="D23" s="15"/>
      <c r="E23" s="15"/>
      <c r="F23" s="16" t="s">
        <v>42</v>
      </c>
      <c r="G23" s="16"/>
      <c r="H23" s="16"/>
      <c r="I23" s="16"/>
      <c r="J23" s="16"/>
    </row>
    <row r="24" customFormat="false" ht="18" hidden="false" customHeight="true" outlineLevel="0" collapsed="false">
      <c r="A24" s="17" t="s">
        <v>43</v>
      </c>
      <c r="B24" s="17"/>
      <c r="C24" s="17"/>
      <c r="D24" s="17"/>
      <c r="E24" s="17"/>
      <c r="F24" s="17" t="s">
        <v>44</v>
      </c>
      <c r="G24" s="17"/>
      <c r="H24" s="17"/>
      <c r="I24" s="17"/>
      <c r="J24" s="17"/>
    </row>
    <row r="25" customFormat="false" ht="18" hidden="false" customHeight="true" outlineLevel="0" collapsed="false">
      <c r="A25" s="18" t="s">
        <v>45</v>
      </c>
      <c r="B25" s="18"/>
      <c r="C25" s="18"/>
      <c r="D25" s="18"/>
      <c r="E25" s="18"/>
      <c r="F25" s="18" t="s">
        <v>46</v>
      </c>
      <c r="G25" s="18"/>
      <c r="H25" s="18"/>
      <c r="I25" s="18"/>
      <c r="J25" s="18"/>
    </row>
    <row r="26" customFormat="false" ht="18" hidden="false" customHeight="true" outlineLevel="0" collapsed="false">
      <c r="A26" s="17" t="s">
        <v>47</v>
      </c>
      <c r="B26" s="17"/>
      <c r="C26" s="17"/>
      <c r="D26" s="17"/>
      <c r="E26" s="17"/>
      <c r="F26" s="17" t="s">
        <v>48</v>
      </c>
      <c r="G26" s="17"/>
      <c r="H26" s="17"/>
      <c r="I26" s="17"/>
      <c r="J26" s="17"/>
    </row>
    <row r="27" customFormat="false" ht="18" hidden="false" customHeight="true" outlineLevel="0" collapsed="false">
      <c r="A27" s="18" t="s">
        <v>49</v>
      </c>
      <c r="B27" s="18"/>
      <c r="C27" s="18"/>
      <c r="D27" s="18"/>
      <c r="E27" s="18"/>
      <c r="F27" s="18" t="s">
        <v>50</v>
      </c>
      <c r="G27" s="18"/>
      <c r="H27" s="18"/>
      <c r="I27" s="18"/>
      <c r="J27" s="18"/>
    </row>
    <row r="28" customFormat="false" ht="18" hidden="false" customHeight="true" outlineLevel="0" collapsed="false">
      <c r="A28" s="17" t="s">
        <v>51</v>
      </c>
      <c r="B28" s="17"/>
      <c r="C28" s="17"/>
      <c r="D28" s="17"/>
      <c r="E28" s="17"/>
      <c r="F28" s="17" t="s">
        <v>52</v>
      </c>
      <c r="G28" s="17"/>
      <c r="H28" s="17"/>
      <c r="I28" s="17"/>
      <c r="J28" s="17"/>
    </row>
    <row r="29" customFormat="false" ht="18" hidden="false" customHeight="true" outlineLevel="0" collapsed="false">
      <c r="A29" s="18" t="s">
        <v>53</v>
      </c>
      <c r="B29" s="18"/>
      <c r="C29" s="18"/>
      <c r="D29" s="18"/>
      <c r="E29" s="18"/>
      <c r="F29" s="18" t="s">
        <v>54</v>
      </c>
      <c r="G29" s="18"/>
      <c r="H29" s="18"/>
      <c r="I29" s="18"/>
      <c r="J29" s="18"/>
    </row>
    <row r="30" customFormat="false" ht="9.75" hidden="false" customHeight="true" outlineLevel="0" collapsed="false"/>
    <row r="31" customFormat="false" ht="19.5" hidden="false" customHeight="true" outlineLevel="0" collapsed="false">
      <c r="A31" s="19" t="s">
        <v>55</v>
      </c>
      <c r="B31" s="19"/>
      <c r="C31" s="19"/>
      <c r="D31" s="19"/>
      <c r="E31" s="19"/>
      <c r="F31" s="19"/>
      <c r="G31" s="19"/>
      <c r="H31" s="19"/>
      <c r="I31" s="19"/>
      <c r="J31" s="19"/>
    </row>
  </sheetData>
  <mergeCells count="22">
    <mergeCell ref="A1:J1"/>
    <mergeCell ref="A2:J2"/>
    <mergeCell ref="A4:J4"/>
    <mergeCell ref="A5:J8"/>
    <mergeCell ref="A10:J10"/>
    <mergeCell ref="A17:J17"/>
    <mergeCell ref="A22:J22"/>
    <mergeCell ref="A23:E23"/>
    <mergeCell ref="F23:J23"/>
    <mergeCell ref="A24:E24"/>
    <mergeCell ref="F24:J24"/>
    <mergeCell ref="A25:E25"/>
    <mergeCell ref="F25:J25"/>
    <mergeCell ref="A26:E26"/>
    <mergeCell ref="F26:J26"/>
    <mergeCell ref="A27:E27"/>
    <mergeCell ref="F27:J27"/>
    <mergeCell ref="A28:E28"/>
    <mergeCell ref="F28:J28"/>
    <mergeCell ref="A29:E29"/>
    <mergeCell ref="F29:J29"/>
    <mergeCell ref="A31:J3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F5496"/>
    <pageSetUpPr fitToPage="false"/>
  </sheetPr>
  <dimension ref="A1:L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1" topLeftCell="A12"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1" width="24"/>
    <col collapsed="false" customWidth="true" hidden="false" outlineLevel="0" max="2" min="2" style="1" width="20"/>
    <col collapsed="false" customWidth="true" hidden="false" outlineLevel="0" max="5" min="3" style="1" width="22"/>
    <col collapsed="false" customWidth="true" hidden="false" outlineLevel="0" max="7" min="6" style="1" width="16"/>
    <col collapsed="false" customWidth="true" hidden="false" outlineLevel="0" max="8" min="8" style="1" width="18"/>
    <col collapsed="false" customWidth="true" hidden="false" outlineLevel="0" max="9" min="9" style="1" width="24"/>
    <col collapsed="false" customWidth="true" hidden="false" outlineLevel="0" max="10" min="10" style="1" width="16"/>
    <col collapsed="false" customWidth="true" hidden="false" outlineLevel="0" max="11" min="11" style="1" width="22"/>
  </cols>
  <sheetData>
    <row r="1" customFormat="false" ht="33.75" hidden="false" customHeight="true" outlineLevel="0" collapsed="false">
      <c r="A1" s="20" t="s">
        <v>56</v>
      </c>
      <c r="B1" s="20"/>
      <c r="C1" s="20"/>
      <c r="D1" s="20"/>
      <c r="E1" s="20"/>
      <c r="F1" s="20"/>
      <c r="G1" s="20"/>
      <c r="H1" s="20"/>
      <c r="I1" s="20"/>
      <c r="J1" s="20"/>
      <c r="K1" s="20"/>
      <c r="L1" s="20"/>
    </row>
    <row r="2" customFormat="false" ht="18" hidden="false" customHeight="true" outlineLevel="0" collapsed="false">
      <c r="A2" s="21" t="s">
        <v>57</v>
      </c>
      <c r="B2" s="21"/>
      <c r="C2" s="21"/>
      <c r="D2" s="21"/>
      <c r="E2" s="21"/>
      <c r="F2" s="21"/>
      <c r="G2" s="21"/>
      <c r="H2" s="21"/>
      <c r="I2" s="21"/>
      <c r="J2" s="21"/>
      <c r="K2" s="21"/>
      <c r="L2" s="21"/>
    </row>
    <row r="3" customFormat="false" ht="7.5" hidden="false" customHeight="true" outlineLevel="0" collapsed="false"/>
    <row r="4" customFormat="false" ht="21.75" hidden="false" customHeight="true" outlineLevel="0" collapsed="false">
      <c r="A4" s="4" t="s">
        <v>58</v>
      </c>
      <c r="B4" s="4"/>
      <c r="C4" s="4"/>
      <c r="D4" s="4"/>
    </row>
    <row r="5" customFormat="false" ht="18" hidden="false" customHeight="true" outlineLevel="0" collapsed="false">
      <c r="A5" s="6" t="s">
        <v>59</v>
      </c>
      <c r="B5" s="6" t="s">
        <v>60</v>
      </c>
      <c r="C5" s="6" t="s">
        <v>61</v>
      </c>
    </row>
    <row r="6" customFormat="false" ht="18" hidden="false" customHeight="true" outlineLevel="0" collapsed="false">
      <c r="A6" s="22" t="s">
        <v>62</v>
      </c>
      <c r="B6" s="23" t="n">
        <v>10</v>
      </c>
      <c r="C6" s="22" t="s">
        <v>63</v>
      </c>
    </row>
    <row r="7" customFormat="false" ht="18" hidden="false" customHeight="true" outlineLevel="0" collapsed="false">
      <c r="A7" s="24" t="s">
        <v>64</v>
      </c>
      <c r="B7" s="25" t="n">
        <v>1</v>
      </c>
      <c r="C7" s="24" t="s">
        <v>65</v>
      </c>
    </row>
    <row r="8" customFormat="false" ht="18" hidden="false" customHeight="true" outlineLevel="0" collapsed="false">
      <c r="A8" s="22" t="s">
        <v>66</v>
      </c>
      <c r="B8" s="26" t="s">
        <v>67</v>
      </c>
      <c r="C8" s="22" t="s">
        <v>68</v>
      </c>
    </row>
    <row r="9" customFormat="false" ht="7.5" hidden="false" customHeight="true" outlineLevel="0" collapsed="false"/>
    <row r="10" customFormat="false" ht="21.75" hidden="false" customHeight="true" outlineLevel="0" collapsed="false">
      <c r="A10" s="4" t="s">
        <v>69</v>
      </c>
      <c r="B10" s="4"/>
      <c r="C10" s="4"/>
      <c r="D10" s="4"/>
      <c r="E10" s="4"/>
      <c r="F10" s="4"/>
      <c r="G10" s="4"/>
      <c r="H10" s="4"/>
      <c r="I10" s="4"/>
      <c r="J10" s="4"/>
      <c r="K10" s="4"/>
      <c r="L10" s="4"/>
    </row>
    <row r="11" customFormat="false" ht="31.5" hidden="false" customHeight="true" outlineLevel="0" collapsed="false">
      <c r="A11" s="27" t="s">
        <v>70</v>
      </c>
      <c r="B11" s="27" t="s">
        <v>71</v>
      </c>
      <c r="C11" s="27" t="s">
        <v>72</v>
      </c>
      <c r="D11" s="27" t="s">
        <v>73</v>
      </c>
      <c r="E11" s="27" t="s">
        <v>74</v>
      </c>
      <c r="F11" s="27" t="s">
        <v>75</v>
      </c>
      <c r="G11" s="27" t="s">
        <v>76</v>
      </c>
      <c r="H11" s="27" t="s">
        <v>77</v>
      </c>
      <c r="I11" s="27" t="s">
        <v>78</v>
      </c>
      <c r="J11" s="27" t="s">
        <v>79</v>
      </c>
      <c r="K11" s="27" t="s">
        <v>80</v>
      </c>
    </row>
    <row r="12" customFormat="false" ht="18" hidden="false" customHeight="true" outlineLevel="0" collapsed="false">
      <c r="A12" s="22" t="s">
        <v>81</v>
      </c>
      <c r="B12" s="28" t="n">
        <v>5000000</v>
      </c>
      <c r="C12" s="28" t="n">
        <v>4000000</v>
      </c>
      <c r="D12" s="28" t="n">
        <v>8000000</v>
      </c>
      <c r="E12" s="28" t="n">
        <v>9200000</v>
      </c>
      <c r="F12" s="29" t="n">
        <f aca="false">B12/C12</f>
        <v>1.25</v>
      </c>
      <c r="G12" s="30" t="n">
        <f aca="false">(E12-D12)/D12*100</f>
        <v>15</v>
      </c>
      <c r="H12" s="31" t="str">
        <f aca="false">IF(AND(F12&gt;=$B$7,G12&gt;=$B$6),"Stars",IF(AND(F12&gt;=$B$7,G12&lt;$B$6),"Cash Cows",IF(AND(F12&lt;$B$7,G12&gt;=$B$6),"Fragezeichen","Arme Hunde")))</f>
        <v>Stars</v>
      </c>
      <c r="I12" s="32" t="str">
        <f aca="false">IF(H12="Stars","Investitionsstrategie",IF(H12="Cash Cows","Abschöpfungsstrategie",IF(H12="Fragezeichen","Offensiv / Desinvestition","Desinvestitionsstrategie")))</f>
        <v>Investitionsstrategie</v>
      </c>
      <c r="J12" s="30" t="n">
        <f aca="false">B12/SUM($B$12:$B$19)*100</f>
        <v>15.6739811912226</v>
      </c>
      <c r="K12" s="9"/>
    </row>
    <row r="13" customFormat="false" ht="18" hidden="false" customHeight="true" outlineLevel="0" collapsed="false">
      <c r="A13" s="24" t="s">
        <v>82</v>
      </c>
      <c r="B13" s="33" t="n">
        <v>8000000</v>
      </c>
      <c r="C13" s="33" t="n">
        <v>6000000</v>
      </c>
      <c r="D13" s="33" t="n">
        <v>22000000</v>
      </c>
      <c r="E13" s="33" t="n">
        <v>22660000</v>
      </c>
      <c r="F13" s="34" t="n">
        <f aca="false">B13/C13</f>
        <v>1.33333333333333</v>
      </c>
      <c r="G13" s="35" t="n">
        <f aca="false">(E13-D13)/D13*100</f>
        <v>3</v>
      </c>
      <c r="H13" s="36" t="str">
        <f aca="false">IF(AND(F13&gt;=$B$7,G13&gt;=$B$6),"Stars",IF(AND(F13&gt;=$B$7,G13&lt;$B$6),"Cash Cows",IF(AND(F13&lt;$B$7,G13&gt;=$B$6),"Fragezeichen","Arme Hunde")))</f>
        <v>Cash Cows</v>
      </c>
      <c r="I13" s="37" t="str">
        <f aca="false">IF(H13="Stars","Investitionsstrategie",IF(H13="Cash Cows","Abschöpfungsstrategie",IF(H13="Fragezeichen","Offensiv / Desinvestition","Desinvestitionsstrategie")))</f>
        <v>Abschöpfungsstrategie</v>
      </c>
      <c r="J13" s="35" t="n">
        <f aca="false">B13/SUM($B$12:$B$19)*100</f>
        <v>25.0783699059561</v>
      </c>
      <c r="K13" s="12"/>
    </row>
    <row r="14" customFormat="false" ht="18" hidden="false" customHeight="true" outlineLevel="0" collapsed="false">
      <c r="A14" s="22" t="s">
        <v>83</v>
      </c>
      <c r="B14" s="28" t="n">
        <v>2000000</v>
      </c>
      <c r="C14" s="28" t="n">
        <v>5000000</v>
      </c>
      <c r="D14" s="28" t="n">
        <v>5000000</v>
      </c>
      <c r="E14" s="28" t="n">
        <v>5900000</v>
      </c>
      <c r="F14" s="29" t="n">
        <f aca="false">B14/C14</f>
        <v>0.4</v>
      </c>
      <c r="G14" s="30" t="n">
        <f aca="false">(E14-D14)/D14*100</f>
        <v>18</v>
      </c>
      <c r="H14" s="31" t="str">
        <f aca="false">IF(AND(F14&gt;=$B$7,G14&gt;=$B$6),"Stars",IF(AND(F14&gt;=$B$7,G14&lt;$B$6),"Cash Cows",IF(AND(F14&lt;$B$7,G14&gt;=$B$6),"Fragezeichen","Arme Hunde")))</f>
        <v>Fragezeichen</v>
      </c>
      <c r="I14" s="32" t="str">
        <f aca="false">IF(H14="Stars","Investitionsstrategie",IF(H14="Cash Cows","Abschöpfungsstrategie",IF(H14="Fragezeichen","Offensiv / Desinvestition","Desinvestitionsstrategie")))</f>
        <v>Offensiv / Desinvestition</v>
      </c>
      <c r="J14" s="30" t="n">
        <f aca="false">B14/SUM($B$12:$B$19)*100</f>
        <v>6.26959247648903</v>
      </c>
      <c r="K14" s="9"/>
    </row>
    <row r="15" customFormat="false" ht="18" hidden="false" customHeight="true" outlineLevel="0" collapsed="false">
      <c r="A15" s="24" t="s">
        <v>84</v>
      </c>
      <c r="B15" s="33" t="n">
        <v>1500000</v>
      </c>
      <c r="C15" s="33" t="n">
        <v>7000000</v>
      </c>
      <c r="D15" s="33" t="n">
        <v>12000000</v>
      </c>
      <c r="E15" s="33" t="n">
        <v>11760000</v>
      </c>
      <c r="F15" s="34" t="n">
        <f aca="false">B15/C15</f>
        <v>0.214285714285714</v>
      </c>
      <c r="G15" s="35" t="n">
        <f aca="false">(E15-D15)/D15*100</f>
        <v>-2</v>
      </c>
      <c r="H15" s="36" t="str">
        <f aca="false">IF(AND(F15&gt;=$B$7,G15&gt;=$B$6),"Stars",IF(AND(F15&gt;=$B$7,G15&lt;$B$6),"Cash Cows",IF(AND(F15&lt;$B$7,G15&gt;=$B$6),"Fragezeichen","Arme Hunde")))</f>
        <v>Arme Hunde</v>
      </c>
      <c r="I15" s="37" t="str">
        <f aca="false">IF(H15="Stars","Investitionsstrategie",IF(H15="Cash Cows","Abschöpfungsstrategie",IF(H15="Fragezeichen","Offensiv / Desinvestition","Desinvestitionsstrategie")))</f>
        <v>Desinvestitionsstrategie</v>
      </c>
      <c r="J15" s="35" t="n">
        <f aca="false">B15/SUM($B$12:$B$19)*100</f>
        <v>4.70219435736677</v>
      </c>
      <c r="K15" s="12"/>
    </row>
    <row r="16" customFormat="false" ht="18" hidden="false" customHeight="true" outlineLevel="0" collapsed="false">
      <c r="A16" s="22" t="s">
        <v>85</v>
      </c>
      <c r="B16" s="28" t="n">
        <v>6500000</v>
      </c>
      <c r="C16" s="28" t="n">
        <v>5000000</v>
      </c>
      <c r="D16" s="28" t="n">
        <v>10000000</v>
      </c>
      <c r="E16" s="28" t="n">
        <v>12500000</v>
      </c>
      <c r="F16" s="29" t="n">
        <f aca="false">B16/C16</f>
        <v>1.3</v>
      </c>
      <c r="G16" s="30" t="n">
        <f aca="false">(E16-D16)/D16*100</f>
        <v>25</v>
      </c>
      <c r="H16" s="31" t="str">
        <f aca="false">IF(AND(F16&gt;=$B$7,G16&gt;=$B$6),"Stars",IF(AND(F16&gt;=$B$7,G16&lt;$B$6),"Cash Cows",IF(AND(F16&lt;$B$7,G16&gt;=$B$6),"Fragezeichen","Arme Hunde")))</f>
        <v>Stars</v>
      </c>
      <c r="I16" s="32" t="str">
        <f aca="false">IF(H16="Stars","Investitionsstrategie",IF(H16="Cash Cows","Abschöpfungsstrategie",IF(H16="Fragezeichen","Offensiv / Desinvestition","Desinvestitionsstrategie")))</f>
        <v>Investitionsstrategie</v>
      </c>
      <c r="J16" s="30" t="n">
        <f aca="false">B16/SUM($B$12:$B$19)*100</f>
        <v>20.3761755485893</v>
      </c>
      <c r="K16" s="9"/>
    </row>
    <row r="17" customFormat="false" ht="18" hidden="false" customHeight="true" outlineLevel="0" collapsed="false">
      <c r="A17" s="24" t="s">
        <v>86</v>
      </c>
      <c r="B17" s="33" t="n">
        <v>3200000</v>
      </c>
      <c r="C17" s="33" t="n">
        <v>9000000</v>
      </c>
      <c r="D17" s="33" t="n">
        <v>18000000</v>
      </c>
      <c r="E17" s="33" t="n">
        <v>19440000</v>
      </c>
      <c r="F17" s="34" t="n">
        <f aca="false">B17/C17</f>
        <v>0.355555555555556</v>
      </c>
      <c r="G17" s="35" t="n">
        <f aca="false">(E17-D17)/D17*100</f>
        <v>8</v>
      </c>
      <c r="H17" s="36" t="str">
        <f aca="false">IF(AND(F17&gt;=$B$7,G17&gt;=$B$6),"Stars",IF(AND(F17&gt;=$B$7,G17&lt;$B$6),"Cash Cows",IF(AND(F17&lt;$B$7,G17&gt;=$B$6),"Fragezeichen","Arme Hunde")))</f>
        <v>Arme Hunde</v>
      </c>
      <c r="I17" s="37" t="str">
        <f aca="false">IF(H17="Stars","Investitionsstrategie",IF(H17="Cash Cows","Abschöpfungsstrategie",IF(H17="Fragezeichen","Offensiv / Desinvestition","Desinvestitionsstrategie")))</f>
        <v>Desinvestitionsstrategie</v>
      </c>
      <c r="J17" s="35" t="n">
        <f aca="false">B17/SUM($B$12:$B$19)*100</f>
        <v>10.0313479623824</v>
      </c>
      <c r="K17" s="12"/>
    </row>
    <row r="18" customFormat="false" ht="18" hidden="false" customHeight="true" outlineLevel="0" collapsed="false">
      <c r="A18" s="22" t="s">
        <v>87</v>
      </c>
      <c r="B18" s="28" t="n">
        <v>4800000</v>
      </c>
      <c r="C18" s="28" t="n">
        <v>3000000</v>
      </c>
      <c r="D18" s="28" t="n">
        <v>6000000</v>
      </c>
      <c r="E18" s="28" t="n">
        <v>6060000</v>
      </c>
      <c r="F18" s="29" t="n">
        <f aca="false">B18/C18</f>
        <v>1.6</v>
      </c>
      <c r="G18" s="30" t="n">
        <f aca="false">(E18-D18)/D18*100</f>
        <v>1</v>
      </c>
      <c r="H18" s="31" t="str">
        <f aca="false">IF(AND(F18&gt;=$B$7,G18&gt;=$B$6),"Stars",IF(AND(F18&gt;=$B$7,G18&lt;$B$6),"Cash Cows",IF(AND(F18&lt;$B$7,G18&gt;=$B$6),"Fragezeichen","Arme Hunde")))</f>
        <v>Cash Cows</v>
      </c>
      <c r="I18" s="32" t="str">
        <f aca="false">IF(H18="Stars","Investitionsstrategie",IF(H18="Cash Cows","Abschöpfungsstrategie",IF(H18="Fragezeichen","Offensiv / Desinvestition","Desinvestitionsstrategie")))</f>
        <v>Abschöpfungsstrategie</v>
      </c>
      <c r="J18" s="30" t="n">
        <f aca="false">B18/SUM($B$12:$B$19)*100</f>
        <v>15.0470219435737</v>
      </c>
      <c r="K18" s="9"/>
    </row>
    <row r="19" customFormat="false" ht="18" hidden="false" customHeight="true" outlineLevel="0" collapsed="false">
      <c r="A19" s="24" t="s">
        <v>88</v>
      </c>
      <c r="B19" s="33" t="n">
        <v>900000</v>
      </c>
      <c r="C19" s="33" t="n">
        <v>8000000</v>
      </c>
      <c r="D19" s="33" t="n">
        <v>25000000</v>
      </c>
      <c r="E19" s="33" t="n">
        <v>26000000</v>
      </c>
      <c r="F19" s="34" t="n">
        <f aca="false">B19/C19</f>
        <v>0.1125</v>
      </c>
      <c r="G19" s="35" t="n">
        <f aca="false">(E19-D19)/D19*100</f>
        <v>4</v>
      </c>
      <c r="H19" s="36" t="str">
        <f aca="false">IF(AND(F19&gt;=$B$7,G19&gt;=$B$6),"Stars",IF(AND(F19&gt;=$B$7,G19&lt;$B$6),"Cash Cows",IF(AND(F19&lt;$B$7,G19&gt;=$B$6),"Fragezeichen","Arme Hunde")))</f>
        <v>Arme Hunde</v>
      </c>
      <c r="I19" s="37" t="str">
        <f aca="false">IF(H19="Stars","Investitionsstrategie",IF(H19="Cash Cows","Abschöpfungsstrategie",IF(H19="Fragezeichen","Offensiv / Desinvestition","Desinvestitionsstrategie")))</f>
        <v>Desinvestitionsstrategie</v>
      </c>
      <c r="J19" s="35" t="n">
        <f aca="false">B19/SUM($B$12:$B$19)*100</f>
        <v>2.82131661442006</v>
      </c>
      <c r="K19" s="12"/>
    </row>
    <row r="20" customFormat="false" ht="19.5" hidden="false" customHeight="true" outlineLevel="0" collapsed="false">
      <c r="A20" s="38" t="s">
        <v>89</v>
      </c>
      <c r="B20" s="39" t="n">
        <f aca="false">SUM(B12:B19)</f>
        <v>31900000</v>
      </c>
      <c r="C20" s="39" t="n">
        <f aca="false">SUM(C12:C19)</f>
        <v>47000000</v>
      </c>
      <c r="D20" s="38"/>
      <c r="E20" s="38"/>
      <c r="F20" s="38"/>
      <c r="G20" s="38"/>
      <c r="H20" s="38"/>
      <c r="I20" s="38"/>
      <c r="J20" s="40" t="n">
        <f aca="false">SUM(J12:J19)</f>
        <v>100</v>
      </c>
      <c r="K20" s="38"/>
    </row>
    <row r="21" customFormat="false" ht="9.75" hidden="false" customHeight="true" outlineLevel="0" collapsed="false"/>
    <row r="22" customFormat="false" ht="21.75" hidden="false" customHeight="true" outlineLevel="0" collapsed="false">
      <c r="A22" s="4" t="s">
        <v>90</v>
      </c>
      <c r="B22" s="4"/>
      <c r="C22" s="4"/>
      <c r="D22" s="4"/>
      <c r="E22" s="4"/>
      <c r="F22" s="4"/>
      <c r="G22" s="4"/>
      <c r="H22" s="4"/>
      <c r="I22" s="4"/>
      <c r="J22" s="4"/>
      <c r="K22" s="4"/>
      <c r="L22" s="4"/>
    </row>
    <row r="23" customFormat="false" ht="27.75" hidden="false" customHeight="true" outlineLevel="0" collapsed="false">
      <c r="A23" s="41" t="s">
        <v>5</v>
      </c>
      <c r="B23" s="41" t="s">
        <v>91</v>
      </c>
      <c r="C23" s="41" t="s">
        <v>92</v>
      </c>
      <c r="D23" s="41" t="s">
        <v>93</v>
      </c>
      <c r="E23" s="41" t="s">
        <v>94</v>
      </c>
    </row>
    <row r="24" customFormat="false" ht="18" hidden="false" customHeight="true" outlineLevel="0" collapsed="false">
      <c r="A24" s="42" t="s">
        <v>10</v>
      </c>
      <c r="B24" s="29" t="n">
        <f aca="false">COUNTIF(H12:H19,"Stars")</f>
        <v>2</v>
      </c>
      <c r="C24" s="43" t="n">
        <f aca="false">SUMIF(H12:H19,"Stars",B12:B19)</f>
        <v>11500000</v>
      </c>
      <c r="D24" s="30" t="n">
        <f aca="false">IFERROR(AVERAGEIF(H12:H19,"Stars",G12:G19),"-")</f>
        <v>20</v>
      </c>
      <c r="E24" s="29" t="n">
        <f aca="false">IFERROR(AVERAGEIF(H12:H19,"Stars",F12:F19),"-")</f>
        <v>1.275</v>
      </c>
    </row>
    <row r="25" customFormat="false" ht="18" hidden="false" customHeight="true" outlineLevel="0" collapsed="false">
      <c r="A25" s="44" t="s">
        <v>15</v>
      </c>
      <c r="B25" s="34" t="n">
        <f aca="false">COUNTIF(H12:H19,"Cash Cows")</f>
        <v>2</v>
      </c>
      <c r="C25" s="45" t="n">
        <f aca="false">SUMIF(H12:H19,"Cash Cows",B12:B19)</f>
        <v>12800000</v>
      </c>
      <c r="D25" s="35" t="n">
        <f aca="false">IFERROR(AVERAGEIF(H12:H19,"Cash Cows",G12:G19),"-")</f>
        <v>2</v>
      </c>
      <c r="E25" s="34" t="n">
        <f aca="false">IFERROR(AVERAGEIF(H12:H19,"Cash Cows",F12:F19),"-")</f>
        <v>1.46666666666667</v>
      </c>
    </row>
    <row r="26" customFormat="false" ht="18" hidden="false" customHeight="true" outlineLevel="0" collapsed="false">
      <c r="A26" s="46" t="s">
        <v>20</v>
      </c>
      <c r="B26" s="29" t="n">
        <f aca="false">COUNTIF(H12:H19,"Fragezeichen")</f>
        <v>1</v>
      </c>
      <c r="C26" s="43" t="n">
        <f aca="false">SUMIF(H12:H19,"Fragezeichen",B12:B19)</f>
        <v>2000000</v>
      </c>
      <c r="D26" s="30" t="n">
        <f aca="false">IFERROR(AVERAGEIF(H12:H19,"Fragezeichen",G12:G19),"-")</f>
        <v>18</v>
      </c>
      <c r="E26" s="29" t="n">
        <f aca="false">IFERROR(AVERAGEIF(H12:H19,"Fragezeichen",F12:F19),"-")</f>
        <v>0.4</v>
      </c>
    </row>
    <row r="27" customFormat="false" ht="18" hidden="false" customHeight="true" outlineLevel="0" collapsed="false">
      <c r="A27" s="47" t="s">
        <v>25</v>
      </c>
      <c r="B27" s="34" t="n">
        <f aca="false">COUNTIF(H12:H19,"Arme Hunde")</f>
        <v>3</v>
      </c>
      <c r="C27" s="45" t="n">
        <f aca="false">SUMIF(H12:H19,"Arme Hunde",B12:B19)</f>
        <v>5600000</v>
      </c>
      <c r="D27" s="35" t="n">
        <f aca="false">IFERROR(AVERAGEIF(H12:H19,"Arme Hunde",G12:G19),"-")</f>
        <v>3.33333333333333</v>
      </c>
      <c r="E27" s="34" t="n">
        <f aca="false">IFERROR(AVERAGEIF(H12:H19,"Arme Hunde",F12:F19),"-")</f>
        <v>0.22744708994709</v>
      </c>
    </row>
    <row r="29" customFormat="false" ht="18" hidden="false" customHeight="true" outlineLevel="0" collapsed="false">
      <c r="A29" s="48" t="s">
        <v>95</v>
      </c>
      <c r="B29" s="48"/>
      <c r="C29" s="48"/>
      <c r="D29" s="48"/>
      <c r="E29" s="48"/>
      <c r="F29" s="48"/>
      <c r="G29" s="48"/>
      <c r="H29" s="48"/>
      <c r="I29" s="48"/>
      <c r="J29" s="48"/>
      <c r="K29" s="48"/>
      <c r="L29" s="48"/>
    </row>
  </sheetData>
  <mergeCells count="6">
    <mergeCell ref="A1:L1"/>
    <mergeCell ref="A2:L2"/>
    <mergeCell ref="A4:D4"/>
    <mergeCell ref="A10:L10"/>
    <mergeCell ref="A22:L22"/>
    <mergeCell ref="A29:L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J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1" width="24"/>
    <col collapsed="false" customWidth="true" hidden="false" outlineLevel="0" max="3" min="2" style="1" width="18"/>
    <col collapsed="false" customWidth="true" hidden="false" outlineLevel="0" max="4" min="4" style="1" width="22"/>
    <col collapsed="false" customWidth="true" hidden="false" outlineLevel="0" max="5" min="5" style="1" width="18"/>
    <col collapsed="false" customWidth="true" hidden="false" outlineLevel="0" max="7" min="6" style="1" width="14"/>
  </cols>
  <sheetData>
    <row r="1" customFormat="false" ht="33.75" hidden="false" customHeight="true" outlineLevel="0" collapsed="false">
      <c r="A1" s="20" t="s">
        <v>96</v>
      </c>
      <c r="B1" s="20"/>
      <c r="C1" s="20"/>
      <c r="D1" s="20"/>
      <c r="E1" s="20"/>
      <c r="F1" s="20"/>
      <c r="G1" s="20"/>
      <c r="H1" s="20"/>
      <c r="I1" s="20"/>
      <c r="J1" s="20"/>
    </row>
    <row r="2" customFormat="false" ht="18" hidden="false" customHeight="true" outlineLevel="0" collapsed="false">
      <c r="A2" s="21" t="s">
        <v>97</v>
      </c>
      <c r="B2" s="21"/>
      <c r="C2" s="21"/>
      <c r="D2" s="21"/>
      <c r="E2" s="21"/>
      <c r="F2" s="21"/>
      <c r="G2" s="21"/>
      <c r="H2" s="21"/>
      <c r="I2" s="21"/>
      <c r="J2" s="21"/>
    </row>
    <row r="3" customFormat="false" ht="7.5" hidden="false" customHeight="true" outlineLevel="0" collapsed="false"/>
    <row r="4" customFormat="false" ht="21.75" hidden="false" customHeight="true" outlineLevel="0" collapsed="false">
      <c r="A4" s="4" t="s">
        <v>98</v>
      </c>
      <c r="B4" s="4"/>
      <c r="C4" s="4"/>
      <c r="D4" s="4"/>
      <c r="E4" s="4"/>
      <c r="F4" s="4"/>
      <c r="G4" s="4"/>
      <c r="H4" s="4"/>
    </row>
    <row r="5" customFormat="false" ht="18" hidden="false" customHeight="true" outlineLevel="0" collapsed="false">
      <c r="A5" s="49" t="s">
        <v>99</v>
      </c>
      <c r="B5" s="49" t="s">
        <v>75</v>
      </c>
      <c r="C5" s="49" t="s">
        <v>76</v>
      </c>
      <c r="D5" s="49" t="s">
        <v>71</v>
      </c>
      <c r="E5" s="49" t="s">
        <v>5</v>
      </c>
      <c r="F5" s="49" t="s">
        <v>100</v>
      </c>
      <c r="G5" s="49" t="s">
        <v>101</v>
      </c>
    </row>
    <row r="6" customFormat="false" ht="18" hidden="false" customHeight="true" outlineLevel="0" collapsed="false">
      <c r="A6" s="22" t="str">
        <f aca="false">'Portfoliodaten &amp; Rechner'!A12</f>
        <v>Product A</v>
      </c>
      <c r="B6" s="50" t="n">
        <f aca="false">'Portfoliodaten &amp; Rechner'!F12</f>
        <v>1.25</v>
      </c>
      <c r="C6" s="51" t="n">
        <f aca="false">'Portfoliodaten &amp; Rechner'!G12</f>
        <v>15</v>
      </c>
      <c r="D6" s="52" t="n">
        <f aca="false">'Portfoliodaten &amp; Rechner'!B12</f>
        <v>5000000</v>
      </c>
      <c r="E6" s="53" t="str">
        <f aca="false">'Portfoliodaten &amp; Rechner'!H12</f>
        <v>Stars</v>
      </c>
      <c r="F6" s="50" t="n">
        <f aca="false">B6</f>
        <v>1.25</v>
      </c>
      <c r="G6" s="51" t="n">
        <f aca="false">C6</f>
        <v>15</v>
      </c>
    </row>
    <row r="7" customFormat="false" ht="18" hidden="false" customHeight="true" outlineLevel="0" collapsed="false">
      <c r="A7" s="24" t="str">
        <f aca="false">'Portfoliodaten &amp; Rechner'!A13</f>
        <v>Product B</v>
      </c>
      <c r="B7" s="54" t="n">
        <f aca="false">'Portfoliodaten &amp; Rechner'!F13</f>
        <v>1.33333333333333</v>
      </c>
      <c r="C7" s="55" t="n">
        <f aca="false">'Portfoliodaten &amp; Rechner'!G13</f>
        <v>3</v>
      </c>
      <c r="D7" s="56" t="n">
        <f aca="false">'Portfoliodaten &amp; Rechner'!B13</f>
        <v>8000000</v>
      </c>
      <c r="E7" s="57" t="str">
        <f aca="false">'Portfoliodaten &amp; Rechner'!H13</f>
        <v>Cash Cows</v>
      </c>
      <c r="F7" s="54" t="n">
        <f aca="false">B7</f>
        <v>1.33333333333333</v>
      </c>
      <c r="G7" s="55" t="n">
        <f aca="false">C7</f>
        <v>3</v>
      </c>
    </row>
    <row r="8" customFormat="false" ht="18" hidden="false" customHeight="true" outlineLevel="0" collapsed="false">
      <c r="A8" s="22" t="str">
        <f aca="false">'Portfoliodaten &amp; Rechner'!A14</f>
        <v>Product C</v>
      </c>
      <c r="B8" s="50" t="n">
        <f aca="false">'Portfoliodaten &amp; Rechner'!F14</f>
        <v>0.4</v>
      </c>
      <c r="C8" s="51" t="n">
        <f aca="false">'Portfoliodaten &amp; Rechner'!G14</f>
        <v>18</v>
      </c>
      <c r="D8" s="52" t="n">
        <f aca="false">'Portfoliodaten &amp; Rechner'!B14</f>
        <v>2000000</v>
      </c>
      <c r="E8" s="53" t="str">
        <f aca="false">'Portfoliodaten &amp; Rechner'!H14</f>
        <v>Fragezeichen</v>
      </c>
      <c r="F8" s="50" t="n">
        <f aca="false">B8</f>
        <v>0.4</v>
      </c>
      <c r="G8" s="51" t="n">
        <f aca="false">C8</f>
        <v>18</v>
      </c>
    </row>
    <row r="9" customFormat="false" ht="18" hidden="false" customHeight="true" outlineLevel="0" collapsed="false">
      <c r="A9" s="24" t="str">
        <f aca="false">'Portfoliodaten &amp; Rechner'!A15</f>
        <v>Product D</v>
      </c>
      <c r="B9" s="54" t="n">
        <f aca="false">'Portfoliodaten &amp; Rechner'!F15</f>
        <v>0.214285714285714</v>
      </c>
      <c r="C9" s="55" t="n">
        <f aca="false">'Portfoliodaten &amp; Rechner'!G15</f>
        <v>-2</v>
      </c>
      <c r="D9" s="56" t="n">
        <f aca="false">'Portfoliodaten &amp; Rechner'!B15</f>
        <v>1500000</v>
      </c>
      <c r="E9" s="57" t="str">
        <f aca="false">'Portfoliodaten &amp; Rechner'!H15</f>
        <v>Arme Hunde</v>
      </c>
      <c r="F9" s="54" t="n">
        <f aca="false">B9</f>
        <v>0.214285714285714</v>
      </c>
      <c r="G9" s="55" t="n">
        <f aca="false">C9</f>
        <v>-2</v>
      </c>
    </row>
    <row r="10" customFormat="false" ht="18" hidden="false" customHeight="true" outlineLevel="0" collapsed="false">
      <c r="A10" s="22" t="str">
        <f aca="false">'Portfoliodaten &amp; Rechner'!A16</f>
        <v>Product E</v>
      </c>
      <c r="B10" s="50" t="n">
        <f aca="false">'Portfoliodaten &amp; Rechner'!F16</f>
        <v>1.3</v>
      </c>
      <c r="C10" s="51" t="n">
        <f aca="false">'Portfoliodaten &amp; Rechner'!G16</f>
        <v>25</v>
      </c>
      <c r="D10" s="52" t="n">
        <f aca="false">'Portfoliodaten &amp; Rechner'!B16</f>
        <v>6500000</v>
      </c>
      <c r="E10" s="53" t="str">
        <f aca="false">'Portfoliodaten &amp; Rechner'!H16</f>
        <v>Stars</v>
      </c>
      <c r="F10" s="50" t="n">
        <f aca="false">B10</f>
        <v>1.3</v>
      </c>
      <c r="G10" s="51" t="n">
        <f aca="false">C10</f>
        <v>25</v>
      </c>
    </row>
    <row r="11" customFormat="false" ht="18" hidden="false" customHeight="true" outlineLevel="0" collapsed="false">
      <c r="A11" s="24" t="str">
        <f aca="false">'Portfoliodaten &amp; Rechner'!A17</f>
        <v>Product F</v>
      </c>
      <c r="B11" s="54" t="n">
        <f aca="false">'Portfoliodaten &amp; Rechner'!F17</f>
        <v>0.355555555555556</v>
      </c>
      <c r="C11" s="55" t="n">
        <f aca="false">'Portfoliodaten &amp; Rechner'!G17</f>
        <v>8</v>
      </c>
      <c r="D11" s="56" t="n">
        <f aca="false">'Portfoliodaten &amp; Rechner'!B17</f>
        <v>3200000</v>
      </c>
      <c r="E11" s="57" t="str">
        <f aca="false">'Portfoliodaten &amp; Rechner'!H17</f>
        <v>Arme Hunde</v>
      </c>
      <c r="F11" s="54" t="n">
        <f aca="false">B11</f>
        <v>0.355555555555556</v>
      </c>
      <c r="G11" s="55" t="n">
        <f aca="false">C11</f>
        <v>8</v>
      </c>
    </row>
    <row r="12" customFormat="false" ht="18" hidden="false" customHeight="true" outlineLevel="0" collapsed="false">
      <c r="A12" s="22" t="str">
        <f aca="false">'Portfoliodaten &amp; Rechner'!A18</f>
        <v>Product G</v>
      </c>
      <c r="B12" s="50" t="n">
        <f aca="false">'Portfoliodaten &amp; Rechner'!F18</f>
        <v>1.6</v>
      </c>
      <c r="C12" s="51" t="n">
        <f aca="false">'Portfoliodaten &amp; Rechner'!G18</f>
        <v>1</v>
      </c>
      <c r="D12" s="52" t="n">
        <f aca="false">'Portfoliodaten &amp; Rechner'!B18</f>
        <v>4800000</v>
      </c>
      <c r="E12" s="53" t="str">
        <f aca="false">'Portfoliodaten &amp; Rechner'!H18</f>
        <v>Cash Cows</v>
      </c>
      <c r="F12" s="50" t="n">
        <f aca="false">B12</f>
        <v>1.6</v>
      </c>
      <c r="G12" s="51" t="n">
        <f aca="false">C12</f>
        <v>1</v>
      </c>
    </row>
    <row r="13" customFormat="false" ht="18" hidden="false" customHeight="true" outlineLevel="0" collapsed="false">
      <c r="A13" s="24" t="str">
        <f aca="false">'Portfoliodaten &amp; Rechner'!A19</f>
        <v>Product H</v>
      </c>
      <c r="B13" s="54" t="n">
        <f aca="false">'Portfoliodaten &amp; Rechner'!F19</f>
        <v>0.1125</v>
      </c>
      <c r="C13" s="55" t="n">
        <f aca="false">'Portfoliodaten &amp; Rechner'!G19</f>
        <v>4</v>
      </c>
      <c r="D13" s="56" t="n">
        <f aca="false">'Portfoliodaten &amp; Rechner'!B19</f>
        <v>900000</v>
      </c>
      <c r="E13" s="57" t="str">
        <f aca="false">'Portfoliodaten &amp; Rechner'!H19</f>
        <v>Arme Hunde</v>
      </c>
      <c r="F13" s="54" t="n">
        <f aca="false">B13</f>
        <v>0.1125</v>
      </c>
      <c r="G13" s="55" t="n">
        <f aca="false">C13</f>
        <v>4</v>
      </c>
    </row>
    <row r="47" customFormat="false" ht="21.75" hidden="false" customHeight="true" outlineLevel="0" collapsed="false">
      <c r="A47" s="4" t="s">
        <v>102</v>
      </c>
      <c r="B47" s="4"/>
      <c r="C47" s="4"/>
      <c r="D47" s="4"/>
      <c r="E47" s="4"/>
      <c r="F47" s="4"/>
      <c r="G47" s="4"/>
    </row>
    <row r="48" customFormat="false" ht="18" hidden="false" customHeight="true" outlineLevel="0" collapsed="false">
      <c r="A48" s="6" t="s">
        <v>6</v>
      </c>
      <c r="B48" s="6" t="s">
        <v>103</v>
      </c>
    </row>
    <row r="49" customFormat="false" ht="18" hidden="false" customHeight="true" outlineLevel="0" collapsed="false">
      <c r="A49" s="22" t="s">
        <v>104</v>
      </c>
      <c r="B49" s="22" t="s">
        <v>105</v>
      </c>
    </row>
    <row r="50" customFormat="false" ht="18" hidden="false" customHeight="true" outlineLevel="0" collapsed="false">
      <c r="A50" s="24" t="s">
        <v>106</v>
      </c>
      <c r="B50" s="24" t="s">
        <v>107</v>
      </c>
    </row>
    <row r="51" customFormat="false" ht="18" hidden="false" customHeight="true" outlineLevel="0" collapsed="false">
      <c r="A51" s="22" t="s">
        <v>108</v>
      </c>
      <c r="B51" s="22" t="s">
        <v>109</v>
      </c>
    </row>
    <row r="52" customFormat="false" ht="18" hidden="false" customHeight="true" outlineLevel="0" collapsed="false">
      <c r="A52" s="24" t="s">
        <v>110</v>
      </c>
      <c r="B52" s="24" t="s">
        <v>111</v>
      </c>
    </row>
  </sheetData>
  <mergeCells count="4">
    <mergeCell ref="A1:J1"/>
    <mergeCell ref="A2:J2"/>
    <mergeCell ref="A4:H4"/>
    <mergeCell ref="A47:G4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I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2" min="1" style="1" width="20"/>
    <col collapsed="false" customWidth="true" hidden="false" outlineLevel="0" max="4" min="3" style="1" width="14"/>
    <col collapsed="false" customWidth="true" hidden="false" outlineLevel="0" max="5" min="5" style="1" width="22"/>
    <col collapsed="false" customWidth="true" hidden="false" outlineLevel="0" max="6" min="6" style="1" width="28"/>
    <col collapsed="false" customWidth="true" hidden="false" outlineLevel="0" max="7" min="7" style="1" width="40"/>
    <col collapsed="false" customWidth="true" hidden="false" outlineLevel="0" max="8" min="8" style="1" width="34"/>
    <col collapsed="false" customWidth="true" hidden="false" outlineLevel="0" max="9" min="9" style="1" width="10"/>
  </cols>
  <sheetData>
    <row r="1" customFormat="false" ht="33.75" hidden="false" customHeight="true" outlineLevel="0" collapsed="false">
      <c r="A1" s="20" t="s">
        <v>112</v>
      </c>
      <c r="B1" s="20"/>
      <c r="C1" s="20"/>
      <c r="D1" s="20"/>
      <c r="E1" s="20"/>
      <c r="F1" s="20"/>
      <c r="G1" s="20"/>
      <c r="H1" s="20"/>
      <c r="I1" s="20"/>
    </row>
    <row r="2" customFormat="false" ht="18" hidden="false" customHeight="true" outlineLevel="0" collapsed="false">
      <c r="A2" s="21" t="s">
        <v>113</v>
      </c>
      <c r="B2" s="21"/>
      <c r="C2" s="21"/>
      <c r="D2" s="21"/>
      <c r="E2" s="21"/>
      <c r="F2" s="21"/>
      <c r="G2" s="21"/>
      <c r="H2" s="21"/>
      <c r="I2" s="21"/>
    </row>
    <row r="3" customFormat="false" ht="7.5" hidden="false" customHeight="true" outlineLevel="0" collapsed="false"/>
    <row r="4" customFormat="false" ht="21.75" hidden="false" customHeight="true" outlineLevel="0" collapsed="false">
      <c r="A4" s="4" t="s">
        <v>114</v>
      </c>
      <c r="B4" s="4"/>
      <c r="C4" s="4"/>
      <c r="D4" s="4"/>
      <c r="E4" s="4"/>
      <c r="F4" s="4"/>
      <c r="G4" s="4"/>
      <c r="H4" s="4"/>
      <c r="I4" s="4"/>
    </row>
    <row r="5" customFormat="false" ht="31.5" hidden="false" customHeight="true" outlineLevel="0" collapsed="false">
      <c r="A5" s="27" t="s">
        <v>5</v>
      </c>
      <c r="B5" s="27" t="s">
        <v>6</v>
      </c>
      <c r="C5" s="27" t="s">
        <v>115</v>
      </c>
      <c r="D5" s="27" t="s">
        <v>116</v>
      </c>
      <c r="E5" s="27" t="s">
        <v>78</v>
      </c>
      <c r="F5" s="27" t="s">
        <v>117</v>
      </c>
      <c r="G5" s="27" t="s">
        <v>118</v>
      </c>
      <c r="H5" s="27" t="s">
        <v>119</v>
      </c>
    </row>
    <row r="6" customFormat="false" ht="60" hidden="false" customHeight="true" outlineLevel="0" collapsed="false">
      <c r="A6" s="7" t="s">
        <v>10</v>
      </c>
      <c r="B6" s="8" t="s">
        <v>120</v>
      </c>
      <c r="C6" s="8" t="s">
        <v>121</v>
      </c>
      <c r="D6" s="8" t="s">
        <v>122</v>
      </c>
      <c r="E6" s="8" t="s">
        <v>13</v>
      </c>
      <c r="F6" s="9" t="s">
        <v>123</v>
      </c>
      <c r="G6" s="9" t="s">
        <v>124</v>
      </c>
      <c r="H6" s="9" t="s">
        <v>125</v>
      </c>
    </row>
    <row r="7" customFormat="false" ht="60" hidden="false" customHeight="true" outlineLevel="0" collapsed="false">
      <c r="A7" s="10" t="s">
        <v>15</v>
      </c>
      <c r="B7" s="11" t="s">
        <v>126</v>
      </c>
      <c r="C7" s="11" t="s">
        <v>127</v>
      </c>
      <c r="D7" s="11" t="s">
        <v>128</v>
      </c>
      <c r="E7" s="11" t="s">
        <v>18</v>
      </c>
      <c r="F7" s="12" t="s">
        <v>129</v>
      </c>
      <c r="G7" s="12" t="s">
        <v>130</v>
      </c>
      <c r="H7" s="12" t="s">
        <v>131</v>
      </c>
    </row>
    <row r="8" customFormat="false" ht="60" hidden="false" customHeight="true" outlineLevel="0" collapsed="false">
      <c r="A8" s="13" t="s">
        <v>20</v>
      </c>
      <c r="B8" s="8" t="s">
        <v>132</v>
      </c>
      <c r="C8" s="8" t="s">
        <v>133</v>
      </c>
      <c r="D8" s="8" t="s">
        <v>122</v>
      </c>
      <c r="E8" s="8" t="s">
        <v>23</v>
      </c>
      <c r="F8" s="9" t="s">
        <v>134</v>
      </c>
      <c r="G8" s="9" t="s">
        <v>135</v>
      </c>
      <c r="H8" s="9" t="s">
        <v>136</v>
      </c>
    </row>
    <row r="9" customFormat="false" ht="60" hidden="false" customHeight="true" outlineLevel="0" collapsed="false">
      <c r="A9" s="14" t="s">
        <v>25</v>
      </c>
      <c r="B9" s="11" t="s">
        <v>137</v>
      </c>
      <c r="C9" s="11" t="s">
        <v>138</v>
      </c>
      <c r="D9" s="11" t="s">
        <v>139</v>
      </c>
      <c r="E9" s="11" t="s">
        <v>28</v>
      </c>
      <c r="F9" s="12" t="s">
        <v>140</v>
      </c>
      <c r="G9" s="12" t="s">
        <v>141</v>
      </c>
      <c r="H9" s="12" t="s">
        <v>142</v>
      </c>
    </row>
    <row r="10" customFormat="false" ht="9.75" hidden="false" customHeight="true" outlineLevel="0" collapsed="false"/>
    <row r="11" customFormat="false" ht="21.75" hidden="false" customHeight="true" outlineLevel="0" collapsed="false">
      <c r="A11" s="4" t="s">
        <v>143</v>
      </c>
      <c r="B11" s="4"/>
      <c r="C11" s="4"/>
      <c r="D11" s="4"/>
      <c r="E11" s="4"/>
      <c r="F11" s="4"/>
      <c r="G11" s="4"/>
      <c r="H11" s="4"/>
      <c r="I11" s="4"/>
    </row>
    <row r="12" customFormat="false" ht="15" hidden="false" customHeight="true" outlineLevel="0" collapsed="false">
      <c r="A12" s="5" t="s">
        <v>144</v>
      </c>
      <c r="B12" s="5"/>
      <c r="C12" s="5"/>
      <c r="D12" s="5"/>
      <c r="E12" s="5"/>
      <c r="F12" s="5"/>
      <c r="G12" s="5"/>
      <c r="H12" s="5"/>
      <c r="I12" s="5"/>
    </row>
    <row r="13" customFormat="false" ht="15" hidden="false" customHeight="true" outlineLevel="0" collapsed="false">
      <c r="A13" s="5"/>
      <c r="B13" s="5"/>
      <c r="C13" s="5"/>
      <c r="D13" s="5"/>
      <c r="E13" s="5"/>
      <c r="F13" s="5"/>
      <c r="G13" s="5"/>
      <c r="H13" s="5"/>
      <c r="I13" s="5"/>
    </row>
    <row r="14" customFormat="false" ht="15" hidden="false" customHeight="true" outlineLevel="0" collapsed="false">
      <c r="A14" s="5"/>
      <c r="B14" s="5"/>
      <c r="C14" s="5"/>
      <c r="D14" s="5"/>
      <c r="E14" s="5"/>
      <c r="F14" s="5"/>
      <c r="G14" s="5"/>
      <c r="H14" s="5"/>
      <c r="I14" s="5"/>
    </row>
    <row r="15" customFormat="false" ht="9.75" hidden="false" customHeight="true" outlineLevel="0" collapsed="false"/>
    <row r="16" customFormat="false" ht="21.75" hidden="false" customHeight="true" outlineLevel="0" collapsed="false">
      <c r="A16" s="4" t="s">
        <v>145</v>
      </c>
      <c r="B16" s="4"/>
      <c r="C16" s="4"/>
      <c r="D16" s="4"/>
      <c r="E16" s="4"/>
      <c r="F16" s="4"/>
      <c r="G16" s="4"/>
      <c r="H16" s="4"/>
      <c r="I16" s="4"/>
    </row>
    <row r="17" customFormat="false" ht="18" hidden="false" customHeight="true" outlineLevel="0" collapsed="false">
      <c r="A17" s="6" t="s">
        <v>146</v>
      </c>
      <c r="B17" s="6" t="s">
        <v>147</v>
      </c>
      <c r="C17" s="6" t="s">
        <v>148</v>
      </c>
      <c r="D17" s="6" t="s">
        <v>149</v>
      </c>
      <c r="E17" s="6" t="s">
        <v>150</v>
      </c>
    </row>
    <row r="18" customFormat="false" ht="18" hidden="false" customHeight="true" outlineLevel="0" collapsed="false">
      <c r="A18" s="58" t="s">
        <v>151</v>
      </c>
      <c r="B18" s="22" t="s">
        <v>152</v>
      </c>
      <c r="C18" s="59" t="s">
        <v>153</v>
      </c>
      <c r="D18" s="22" t="s">
        <v>154</v>
      </c>
      <c r="E18" s="22" t="s">
        <v>155</v>
      </c>
    </row>
    <row r="19" customFormat="false" ht="18" hidden="false" customHeight="true" outlineLevel="0" collapsed="false">
      <c r="A19" s="60" t="s">
        <v>156</v>
      </c>
      <c r="B19" s="24" t="s">
        <v>157</v>
      </c>
      <c r="C19" s="61" t="s">
        <v>158</v>
      </c>
      <c r="D19" s="24" t="s">
        <v>159</v>
      </c>
      <c r="E19" s="24" t="s">
        <v>160</v>
      </c>
    </row>
    <row r="20" customFormat="false" ht="18" hidden="false" customHeight="true" outlineLevel="0" collapsed="false">
      <c r="A20" s="62" t="s">
        <v>161</v>
      </c>
      <c r="B20" s="22" t="s">
        <v>162</v>
      </c>
      <c r="C20" s="59" t="s">
        <v>153</v>
      </c>
      <c r="D20" s="22" t="s">
        <v>163</v>
      </c>
      <c r="E20" s="22" t="s">
        <v>164</v>
      </c>
    </row>
    <row r="21" customFormat="false" ht="18" hidden="false" customHeight="true" outlineLevel="0" collapsed="false">
      <c r="A21" s="60" t="s">
        <v>165</v>
      </c>
      <c r="B21" s="24" t="s">
        <v>166</v>
      </c>
      <c r="C21" s="61" t="s">
        <v>167</v>
      </c>
      <c r="D21" s="24" t="s">
        <v>168</v>
      </c>
      <c r="E21" s="24" t="s">
        <v>169</v>
      </c>
    </row>
    <row r="22" customFormat="false" ht="18" hidden="false" customHeight="true" outlineLevel="0" collapsed="false">
      <c r="A22" s="62" t="s">
        <v>170</v>
      </c>
      <c r="B22" s="22" t="s">
        <v>171</v>
      </c>
      <c r="C22" s="59" t="s">
        <v>172</v>
      </c>
      <c r="D22" s="22" t="s">
        <v>173</v>
      </c>
      <c r="E22" s="22" t="s">
        <v>174</v>
      </c>
    </row>
    <row r="23" customFormat="false" ht="9.75" hidden="false" customHeight="true" outlineLevel="0" collapsed="false"/>
    <row r="24" customFormat="false" ht="21.75" hidden="false" customHeight="true" outlineLevel="0" collapsed="false">
      <c r="A24" s="4" t="s">
        <v>175</v>
      </c>
      <c r="B24" s="4"/>
      <c r="C24" s="4"/>
      <c r="D24" s="4"/>
      <c r="E24" s="4"/>
      <c r="F24" s="4"/>
      <c r="G24" s="4"/>
      <c r="H24" s="4"/>
      <c r="I24" s="4"/>
    </row>
    <row r="25" customFormat="false" ht="18" hidden="false" customHeight="true" outlineLevel="0" collapsed="false">
      <c r="A25" s="6" t="s">
        <v>176</v>
      </c>
      <c r="B25" s="6" t="s">
        <v>177</v>
      </c>
    </row>
    <row r="26" customFormat="false" ht="36" hidden="false" customHeight="true" outlineLevel="0" collapsed="false">
      <c r="A26" s="63" t="s">
        <v>178</v>
      </c>
      <c r="B26" s="9" t="s">
        <v>179</v>
      </c>
    </row>
    <row r="27" customFormat="false" ht="36" hidden="false" customHeight="true" outlineLevel="0" collapsed="false">
      <c r="A27" s="64" t="s">
        <v>180</v>
      </c>
      <c r="B27" s="12" t="s">
        <v>181</v>
      </c>
    </row>
    <row r="28" customFormat="false" ht="36" hidden="false" customHeight="true" outlineLevel="0" collapsed="false">
      <c r="A28" s="63" t="s">
        <v>182</v>
      </c>
      <c r="B28" s="9" t="s">
        <v>183</v>
      </c>
    </row>
    <row r="29" customFormat="false" ht="36" hidden="false" customHeight="true" outlineLevel="0" collapsed="false">
      <c r="A29" s="64" t="s">
        <v>184</v>
      </c>
      <c r="B29" s="12" t="s">
        <v>185</v>
      </c>
    </row>
    <row r="30" customFormat="false" ht="36" hidden="false" customHeight="true" outlineLevel="0" collapsed="false">
      <c r="A30" s="63" t="s">
        <v>186</v>
      </c>
      <c r="B30" s="9" t="s">
        <v>187</v>
      </c>
    </row>
  </sheetData>
  <mergeCells count="7">
    <mergeCell ref="A1:I1"/>
    <mergeCell ref="A2:I2"/>
    <mergeCell ref="A4:I4"/>
    <mergeCell ref="A11:I11"/>
    <mergeCell ref="A12:I14"/>
    <mergeCell ref="A16:I16"/>
    <mergeCell ref="A24:I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2026-04-15T06:30:34Z</dcterms:created>
  <dc:creator>openpyxl</dc:creator>
  <dc:description/>
  <dc:language>en-US</dc:language>
  <cp:lastModifiedBy/>
  <dcterms:modified xsi:type="dcterms:W3CDTF">2026-04-15T06:48:45Z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