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hdaten" sheetId="1" state="visible" r:id="rId2"/>
    <sheet name="Berechnungen" sheetId="2" state="visible" r:id="rId3"/>
    <sheet name="Dashboard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<sst xmlns="http://schemas.openxmlformats.org/spreadsheetml/2006/main" count="181" uniqueCount="83">
  <si>
    <t xml:space="preserve">Monat</t>
  </si>
  <si>
    <t xml:space="preserve">Region</t>
  </si>
  <si>
    <t xml:space="preserve">Produkt</t>
  </si>
  <si>
    <t xml:space="preserve">Umsatz (€)</t>
  </si>
  <si>
    <t xml:space="preserve">Kosten (€)</t>
  </si>
  <si>
    <t xml:space="preserve">Einheiten</t>
  </si>
  <si>
    <t xml:space="preserve">Kundenzufriedenheit</t>
  </si>
  <si>
    <t xml:space="preserve">Januar</t>
  </si>
  <si>
    <t xml:space="preserve">Nord</t>
  </si>
  <si>
    <t xml:space="preserve">Produkt A</t>
  </si>
  <si>
    <t xml:space="preserve">Süd</t>
  </si>
  <si>
    <t xml:space="preserve">West</t>
  </si>
  <si>
    <t xml:space="preserve">Produkt B</t>
  </si>
  <si>
    <t xml:space="preserve">Ost</t>
  </si>
  <si>
    <t xml:space="preserve">Produkt C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</si>
  <si>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</si>
  <si>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</si>
  <si>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</si>
  <si>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</si>
  <si>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</si>
  <si>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Monatliche KPI-Berechnungen</t>
  </si>
  <si>
    <t xml:space="preserve">Gesamtumsatz (€)</t>
  </si>
  <si>
    <t xml:space="preserve">Gesamtkosten (€)</t>
  </si>
  <si>
    <t xml:space="preserve">Gewinn (€)</t>
  </si>
  <si>
    <t xml:space="preserve">Marge (%)</t>
  </si>
  <si>
    <t xml:space="preserve">GESAMT</t>
  </si>
  <si>
    <t xml:space="preserve">Regionale KPI-Berechnungen</t>
  </si>
  <si>
    <t xml:space="preserve">Produkt KPI-Berechnungen</t>
  </si>
  <si>
    <t xml:space="preserve">EXCEL DASHBOARD VORLAGE - KPI ÜBERSICHT</t>
  </si>
  <si>
    <t xml:space="preserve">Gesamtumsatz</t>
  </si>
  <si>
    <t xml:space="preserve">Gesamtgewinn</t>
  </si>
  <si>
    <t xml:space="preserve">Gewinnmarge</t>
  </si>
  <si>
    <t xml:space="preserve">Ø Zufriedenheit</t>
  </si>
  <si>
    <t xml:space="preserve">Umsatz &amp; Gewinn - Monatlicher Trend</t>
  </si>
  <si>
    <t xml:space="preserve">Umsatz nach Region</t>
  </si>
  <si>
    <t xml:space="preserve">Umsatz</t>
  </si>
  <si>
    <t xml:space="preserve">Gewinn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</si>
  <si>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</si>
  <si>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</si>
  <si>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</si>
  <si>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</si>
  <si>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</si>
  <si>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Produkt-Performance</t>
  </si>
  <si>
    <t xml:space="preserve">Dashboard Design-Regeln</t>
  </si>
  <si>
    <t xml:space="preserve">Marge</t>
  </si>
  <si>
    <t xml:space="preserve">Status</t>
  </si>
  <si>
    <t xml:space="preserve">✓ 5-10 fokussierte KPIs</t>
  </si>
  <si>
    <t xml:space="preserve">✓ Klare Hierarchie (wichtigste KPIs oben)</t>
  </si>
  <si>
    <t xml:space="preserve">✓ Konsistente Farbpalette (max 4 Farben)</t>
  </si>
  <si>
    <t xml:space="preserve">✓ Ampel-Logik für Statusanzeige</t>
  </si>
  <si>
    <t xml:space="preserve">✓ One-Pager Prinzip</t>
  </si>
  <si>
    <t xml:space="preserve">✓ Aussagekräftige Titel</t>
  </si>
  <si>
    <t xml:space="preserve">Excel Dashboard Vorlage - Anleitung</t>
  </si>
  <si>
    <t xml:space="preserve">ÜBERSICHT DER TABELLENBLÄTTER:</t>
  </si>
  <si>
    <t xml:space="preserve">1. ROHDATEN</t>
  </si>
  <si>
    <t xml:space="preserve">   - Hier werden alle Ihre Geschäftsdaten eingegeben</t>
  </si>
  <si>
    <t xml:space="preserve">   - Spalten: Monat, Region, Produkt, Umsatz, Kosten, Einheiten, Kundenzufriedenheit</t>
  </si>
  <si>
    <t xml:space="preserve">   - Fügen Sie neue Zeilen hinzu, um weitere Datensätze zu erfassen</t>
  </si>
  <si>
    <t xml:space="preserve">2. BERECHNUNGEN</t>
  </si>
  <si>
    <t xml:space="preserve">   - Automatische KPI-Berechnungen mit SUMIF und anderen Formeln</t>
  </si>
  <si>
    <t xml:space="preserve">   - Monatliche, regionale und produktbezogene Auswertungen</t>
  </si>
  <si>
    <t xml:space="preserve">   - Gewinnmargen werden automatisch berechnet</t>
  </si>
  <si>
    <t xml:space="preserve">3. DASHBOARD</t>
  </si>
  <si>
    <t xml:space="preserve">   - Visuelle Übersicht aller wichtigen KPIs</t>
  </si>
  <si>
    <t xml:space="preserve">   - Diagramme aktualisieren sich automatisch</t>
  </si>
  <si>
    <t xml:space="preserve">   - Ampel-Logik für schnelle Statuserkennung</t>
  </si>
  <si>
    <t xml:space="preserve">WICHTIGE EXCEL-FUNKTIONEN:</t>
  </si>
  <si>
    <t xml:space="preserve">• SUMIF / SUMMEWENN - Bedingte Summenbildung</t>
  </si>
  <si>
    <t xml:space="preserve">• AVERAGE / MITTELWERT - Durchschnittsberechnung</t>
  </si>
  <si>
    <t xml:space="preserve">• IF / WENN - Bedingte Logik</t>
  </si>
  <si>
    <t xml:space="preserve">• Bedingte Formatierung - Visuelle Hervorhebung</t>
  </si>
  <si>
    <t xml:space="preserve">ANPASSUNG:</t>
  </si>
  <si>
    <t xml:space="preserve">• Ersetzen Sie die Beispieldaten durch Ihre eigenen Daten</t>
  </si>
  <si>
    <t xml:space="preserve">• Passen Sie Farben an Ihr Unternehmens-Branding an</t>
  </si>
  <si>
    <t xml:space="preserve">• Fügen Sie weitere KPIs nach Bedarf hinzu</t>
  </si>
  <si>
    <t xml:space="preserve">• Erstellen Sie Datenschnitte für interaktive Filterung</t>
  </si>
  <si>
    <t xml:space="preserve">BEST PRACTICES (aus dem Artikel):</t>
  </si>
  <si>
    <t xml:space="preserve">• 5-10 KPIs pro Dashboard optimal</t>
  </si>
  <si>
    <t xml:space="preserve">• Wichtigste Kennzahlen oben links platzieren</t>
  </si>
  <si>
    <t xml:space="preserve">• Konsistente Farbpalette verwenden (max 3-4 Farben)</t>
  </si>
  <si>
    <t xml:space="preserve">• Ampel-Logik (Grün/Gelb/Rot) für schnelle Statuserkennung</t>
  </si>
  <si>
    <t xml:space="preserve">• Alle Informationen auf einer Seite/einem Bildschirm</t>
  </si>
  <si>
    <t xml:space="preserve">• Datenquellen und Berechnungslogik dokumentieren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</si>
</sst>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"/>
    <numFmt numFmtId="166" formatCode="0.0"/>
    <numFmt numFmtId="167" formatCode="0.0%"/>
    <numFmt numFmtId="168" formatCode="#,##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name val="Cambria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24"/>
      <color rgb="FF073763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555555"/>
      <name val="Arial"/>
      <family val="0"/>
      <charset val="1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6"/>
      <color rgb="FF073763"/>
      <name val="Arial"/>
      <family val="0"/>
      <charset val="1"/>
    </font>
    <font>
      <b val="true"/>
      <sz val="10"/>
      <color rgb="FF073763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73763"/>
        <bgColor rgb="FF333399"/>
      </patternFill>
    </fill>
    <fill>
      <patternFill patternType="solid">
        <fgColor rgb="FFE8F5E9"/>
        <bgColor rgb="FFEEEEEE"/>
      </patternFill>
    </fill>
    <fill>
      <patternFill patternType="solid">
        <fgColor rgb="FFEEEEEE"/>
        <bgColor rgb="FFE8F5E9"/>
      </patternFill>
    </fill>
    <fill>
      <patternFill patternType="solid">
        <fgColor rgb="FF2ECC71"/>
        <bgColor rgb="FF3498DB"/>
      </patternFill>
    </fill>
    <fill>
      <patternFill patternType="solid">
        <fgColor rgb="FF3498DB"/>
        <bgColor rgb="FF4F81BD"/>
      </patternFill>
    </fill>
    <fill>
      <patternFill patternType="solid">
        <fgColor rgb="FF9B59B6"/>
        <bgColor rgb="FF8064A2"/>
      </patternFill>
    </fill>
    <fill>
      <patternFill patternType="solid">
        <fgColor rgb="FFE74C3C"/>
        <bgColor rgb="FFC0504D"/>
      </patternFill>
    </fill>
    <fill>
      <patternFill patternType="solid">
        <fgColor rgb="FFFFFFFF"/>
        <bgColor rgb="FFF9F9F9"/>
      </patternFill>
    </fill>
    <fill>
      <patternFill patternType="solid">
        <fgColor rgb="FFE3F2FD"/>
        <bgColor rgb="FFE8F5E9"/>
      </patternFill>
    </fill>
    <fill>
      <patternFill patternType="solid">
        <fgColor rgb="FFF3E5F5"/>
        <bgColor rgb="FFEEEEEE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2ECC71"/>
      </left>
      <right style="medium">
        <color rgb="FF2ECC71"/>
      </right>
      <top style="medium">
        <color rgb="FF2ECC71"/>
      </top>
      <bottom/>
      <diagonal/>
    </border>
    <border diagonalUp="false" diagonalDown="false">
      <left style="medium">
        <color rgb="FF3498DB"/>
      </left>
      <right style="medium">
        <color rgb="FF3498DB"/>
      </right>
      <top style="medium">
        <color rgb="FF3498DB"/>
      </top>
      <bottom/>
      <diagonal/>
    </border>
    <border diagonalUp="false" diagonalDown="false">
      <left style="medium">
        <color rgb="FF9B59B6"/>
      </left>
      <right style="medium">
        <color rgb="FF9B59B6"/>
      </right>
      <top style="medium">
        <color rgb="FF9B59B6"/>
      </top>
      <bottom/>
      <diagonal/>
    </border>
    <border diagonalUp="false" diagonalDown="false">
      <left style="medium">
        <color rgb="FFE74C3C"/>
      </left>
      <right style="medium">
        <color rgb="FFE74C3C"/>
      </right>
      <top style="medium">
        <color rgb="FFE74C3C"/>
      </top>
      <bottom/>
      <diagonal/>
    </border>
    <border diagonalUp="false" diagonalDown="false">
      <left style="medium">
        <color rgb="FF2ECC71"/>
      </left>
      <right style="medium">
        <color rgb="FF2ECC71"/>
      </right>
      <top/>
      <bottom/>
      <diagonal/>
    </border>
    <border diagonalUp="false" diagonalDown="false">
      <left style="medium">
        <color rgb="FF3498DB"/>
      </left>
      <right style="medium">
        <color rgb="FF3498DB"/>
      </right>
      <top/>
      <bottom/>
      <diagonal/>
    </border>
    <border diagonalUp="false" diagonalDown="false">
      <left style="medium">
        <color rgb="FF9B59B6"/>
      </left>
      <right style="medium">
        <color rgb="FF9B59B6"/>
      </right>
      <top/>
      <bottom/>
      <diagonal/>
    </border>
    <border diagonalUp="false" diagonalDown="false">
      <left style="medium">
        <color rgb="FFE74C3C"/>
      </left>
      <right style="medium">
        <color rgb="FFE74C3C"/>
      </right>
      <top/>
      <bottom/>
      <diagonal/>
    </border>
    <border diagonalUp="false" diagonalDown="false">
      <left style="medium">
        <color rgb="FF2ECC71"/>
      </left>
      <right/>
      <top/>
      <bottom style="medium">
        <color rgb="FF2ECC71"/>
      </bottom>
      <diagonal/>
    </border>
    <border diagonalUp="false" diagonalDown="false">
      <left/>
      <right/>
      <top/>
      <bottom style="medium">
        <color rgb="FF2ECC71"/>
      </bottom>
      <diagonal/>
    </border>
    <border diagonalUp="false" diagonalDown="false">
      <left/>
      <right style="medium">
        <color rgb="FF2ECC71"/>
      </right>
      <top/>
      <bottom style="medium">
        <color rgb="FF2ECC71"/>
      </bottom>
      <diagonal/>
    </border>
    <border diagonalUp="false" diagonalDown="false">
      <left style="medium">
        <color rgb="FF3498DB"/>
      </left>
      <right/>
      <top/>
      <bottom style="medium">
        <color rgb="FF3498DB"/>
      </bottom>
      <diagonal/>
    </border>
    <border diagonalUp="false" diagonalDown="false">
      <left/>
      <right/>
      <top/>
      <bottom style="medium">
        <color rgb="FF3498DB"/>
      </bottom>
      <diagonal/>
    </border>
    <border diagonalUp="false" diagonalDown="false">
      <left/>
      <right style="medium">
        <color rgb="FF3498DB"/>
      </right>
      <top/>
      <bottom style="medium">
        <color rgb="FF3498DB"/>
      </bottom>
      <diagonal/>
    </border>
    <border diagonalUp="false" diagonalDown="false">
      <left style="medium">
        <color rgb="FF9B59B6"/>
      </left>
      <right/>
      <top/>
      <bottom style="medium">
        <color rgb="FF9B59B6"/>
      </bottom>
      <diagonal/>
    </border>
    <border diagonalUp="false" diagonalDown="false">
      <left/>
      <right/>
      <top/>
      <bottom style="medium">
        <color rgb="FF9B59B6"/>
      </bottom>
      <diagonal/>
    </border>
    <border diagonalUp="false" diagonalDown="false">
      <left/>
      <right style="medium">
        <color rgb="FF9B59B6"/>
      </right>
      <top/>
      <bottom style="medium">
        <color rgb="FF9B59B6"/>
      </bottom>
      <diagonal/>
    </border>
    <border diagonalUp="false" diagonalDown="false">
      <left style="medium">
        <color rgb="FFE74C3C"/>
      </left>
      <right/>
      <top/>
      <bottom style="medium">
        <color rgb="FFE74C3C"/>
      </bottom>
      <diagonal/>
    </border>
    <border diagonalUp="false" diagonalDown="false">
      <left/>
      <right/>
      <top/>
      <bottom style="medium">
        <color rgb="FFE74C3C"/>
      </bottom>
      <diagonal/>
    </border>
    <border diagonalUp="false" diagonalDown="false">
      <left/>
      <right style="medium">
        <color rgb="FFE74C3C"/>
      </right>
      <top/>
      <bottom style="medium">
        <color rgb="FFE74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8E6C9"/>
        </patternFill>
      </fill>
    </dxf>
    <dxf>
      <fill>
        <patternFill>
          <bgColor rgb="FFFFF9C4"/>
        </patternFill>
      </fill>
    </dxf>
    <dxf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C0504D"/>
      <rgbColor rgb="FFFFF9C4"/>
      <rgbColor rgb="FFE3F2F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9F9F9"/>
      <rgbColor rgb="FFF3E5F5"/>
      <rgbColor rgb="FFEEEEEE"/>
      <rgbColor rgb="FFCC99FF"/>
      <rgbColor rgb="FFFFCDD2"/>
      <rgbColor rgb="FF4F81BD"/>
      <rgbColor rgb="FF2ECC71"/>
      <rgbColor rgb="FF9BBB59"/>
      <rgbColor rgb="FFFFCC00"/>
      <rgbColor rgb="FFFF9900"/>
      <rgbColor rgb="FFE74C3C"/>
      <rgbColor rgb="FF8064A2"/>
      <rgbColor rgb="FF969696"/>
      <rgbColor rgb="FF073763"/>
      <rgbColor rgb="FF3498DB"/>
      <rgbColor rgb="FF003300"/>
      <rgbColor rgb="FF333300"/>
      <rgbColor rgb="FF993300"/>
      <rgbColor rgb="FF9B59B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Dashboard!C12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3498d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Dashboard!$B$13:$B$18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Dashboard!$C$13:$C$18</c:f>
              <c:numCache>
                <c:formatCode>General</c:formatCode>
                <c:ptCount val="6"/>
                <c:pt idx="0">
                  <c:v>163000</c:v>
                </c:pt>
                <c:pt idx="1">
                  <c:v>175000</c:v>
                </c:pt>
                <c:pt idx="2">
                  <c:v>188000</c:v>
                </c:pt>
                <c:pt idx="3">
                  <c:v>177000</c:v>
                </c:pt>
                <c:pt idx="4">
                  <c:v>199000</c:v>
                </c:pt>
                <c:pt idx="5">
                  <c:v>212000</c:v>
                </c:pt>
              </c:numCache>
            </c:numRef>
          </c:val>
        </c:ser>
        <c:ser>
          <c:idx val="1"/>
          <c:order val="1"/>
          <c:tx>
            <c:strRef>
              <c:f>Dashboard!D12</c:f>
              <c:strCache>
                <c:ptCount val="1"/>
                <c:pt idx="0">
                  <c:v>Gewinn</c:v>
                </c:pt>
              </c:strCache>
            </c:strRef>
          </c:tx>
          <c:spPr>
            <a:solidFill>
              <a:srgbClr val="2ecc7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Dashboard!$B$13:$B$18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Dashboard!$D$13:$D$18</c:f>
              <c:numCache>
                <c:formatCode>General</c:formatCode>
                <c:ptCount val="6"/>
                <c:pt idx="0">
                  <c:v>46000</c:v>
                </c:pt>
                <c:pt idx="1">
                  <c:v>51000</c:v>
                </c:pt>
                <c:pt idx="2">
                  <c:v>55500</c:v>
                </c:pt>
                <c:pt idx="3">
                  <c:v>52000</c:v>
                </c:pt>
                <c:pt idx="4">
                  <c:v>59000</c:v>
                </c:pt>
                <c:pt idx="5">
                  <c:v>63000</c:v>
                </c:pt>
              </c:numCache>
            </c:numRef>
          </c:val>
        </c:ser>
        <c:gapWidth val="150"/>
        <c:overlap val="0"/>
        <c:axId val="88426072"/>
        <c:axId val="61022906"/>
      </c:barChart>
      <c:catAx>
        <c:axId val="8842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022906"/>
        <c:crosses val="autoZero"/>
        <c:auto val="1"/>
        <c:lblAlgn val="ctr"/>
        <c:lblOffset val="100"/>
        <c:noMultiLvlLbl val="0"/>
      </c:catAx>
      <c:valAx>
        <c:axId val="610229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4260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tx>
            <c:strRef>
              <c:f>Dashboard!J12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eparator>
</c:separator>
            <c:showLeaderLines val="1"/>
          </c:dLbls>
          <c:cat>
            <c:strRef>
              <c:f>Dashboard!$I$13:$I$16</c:f>
              <c:strCache>
                <c:ptCount val="4"/>
                <c:pt idx="0">
                  <c:v>Nord</c:v>
                </c:pt>
                <c:pt idx="1">
                  <c:v>Süd</c:v>
                </c:pt>
                <c:pt idx="2">
                  <c:v>West</c:v>
                </c:pt>
                <c:pt idx="3">
                  <c:v>Ost</c:v>
                </c:pt>
              </c:strCache>
            </c:strRef>
          </c:cat>
          <c:val>
            <c:numRef>
              <c:f>Dashboard!$J$13:$J$16</c:f>
              <c:numCache>
                <c:formatCode>General</c:formatCode>
                <c:ptCount val="4"/>
                <c:pt idx="0">
                  <c:v>307000</c:v>
                </c:pt>
                <c:pt idx="1">
                  <c:v>262000</c:v>
                </c:pt>
                <c:pt idx="2">
                  <c:v>345000</c:v>
                </c:pt>
                <c:pt idx="3">
                  <c:v>200000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5</xdr:col>
      <xdr:colOff>772560</xdr:colOff>
      <xdr:row>34</xdr:row>
      <xdr:rowOff>22320</xdr:rowOff>
    </xdr:to>
    <xdr:graphicFrame>
      <xdr:nvGraphicFramePr>
        <xdr:cNvPr id="0" name="Chart 1"/>
        <xdr:cNvGraphicFramePr/>
      </xdr:nvGraphicFramePr>
      <xdr:xfrm>
        <a:off x="266760" y="4086360"/>
        <a:ext cx="50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19</xdr:row>
      <xdr:rowOff>0</xdr:rowOff>
    </xdr:from>
    <xdr:to>
      <xdr:col>11</xdr:col>
      <xdr:colOff>132480</xdr:colOff>
      <xdr:row>34</xdr:row>
      <xdr:rowOff>22320</xdr:rowOff>
    </xdr:to>
    <xdr:graphicFrame>
      <xdr:nvGraphicFramePr>
        <xdr:cNvPr id="1" name="Chart 2"/>
        <xdr:cNvGraphicFramePr/>
      </xdr:nvGraphicFramePr>
      <xdr:xfrm>
        <a:off x="6934320" y="4086360"/>
        <a:ext cx="35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7" min="7" style="0" width="20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2" t="s">
        <v>7</v>
      </c>
      <c r="B2" s="2" t="s">
        <v>8</v>
      </c>
      <c r="C2" s="2" t="s">
        <v>9</v>
      </c>
      <c r="D2" s="3" t="n">
        <v>45000</v>
      </c>
      <c r="E2" s="3" t="n">
        <v>32000</v>
      </c>
      <c r="F2" s="2" t="n">
        <v>120</v>
      </c>
      <c r="G2" s="4" t="n">
        <v>4.2</v>
      </c>
    </row>
    <row r="3" customFormat="false" ht="15" hidden="false" customHeight="false" outlineLevel="0" collapsed="false">
      <c r="A3" s="2" t="s">
        <v>7</v>
      </c>
      <c r="B3" s="2" t="s">
        <v>10</v>
      </c>
      <c r="C3" s="2" t="s">
        <v>9</v>
      </c>
      <c r="D3" s="3" t="n">
        <v>38000</v>
      </c>
      <c r="E3" s="3" t="n">
        <v>27500</v>
      </c>
      <c r="F3" s="2" t="n">
        <v>95</v>
      </c>
      <c r="G3" s="4" t="n">
        <v>4.5</v>
      </c>
    </row>
    <row r="4" customFormat="false" ht="15" hidden="false" customHeight="false" outlineLevel="0" collapsed="false">
      <c r="A4" s="2" t="s">
        <v>7</v>
      </c>
      <c r="B4" s="2" t="s">
        <v>11</v>
      </c>
      <c r="C4" s="2" t="s">
        <v>12</v>
      </c>
      <c r="D4" s="3" t="n">
        <v>52000</v>
      </c>
      <c r="E4" s="3" t="n">
        <v>38000</v>
      </c>
      <c r="F4" s="2" t="n">
        <v>140</v>
      </c>
      <c r="G4" s="4" t="n">
        <v>3.9</v>
      </c>
    </row>
    <row r="5" customFormat="false" ht="15" hidden="false" customHeight="false" outlineLevel="0" collapsed="false">
      <c r="A5" s="2" t="s">
        <v>7</v>
      </c>
      <c r="B5" s="2" t="s">
        <v>13</v>
      </c>
      <c r="C5" s="2" t="s">
        <v>14</v>
      </c>
      <c r="D5" s="3" t="n">
        <v>28000</v>
      </c>
      <c r="E5" s="3" t="n">
        <v>19500</v>
      </c>
      <c r="F5" s="2" t="n">
        <v>75</v>
      </c>
      <c r="G5" s="4" t="n">
        <v>4.1</v>
      </c>
    </row>
    <row r="6" customFormat="false" ht="15" hidden="false" customHeight="false" outlineLevel="0" collapsed="false">
      <c r="A6" s="2" t="s">
        <v>15</v>
      </c>
      <c r="B6" s="2" t="s">
        <v>8</v>
      </c>
      <c r="C6" s="2" t="s">
        <v>9</v>
      </c>
      <c r="D6" s="3" t="n">
        <v>48000</v>
      </c>
      <c r="E6" s="3" t="n">
        <v>33500</v>
      </c>
      <c r="F6" s="2" t="n">
        <v>128</v>
      </c>
      <c r="G6" s="4" t="n">
        <v>4.3</v>
      </c>
    </row>
    <row r="7" customFormat="false" ht="15" hidden="false" customHeight="false" outlineLevel="0" collapsed="false">
      <c r="A7" s="2" t="s">
        <v>15</v>
      </c>
      <c r="B7" s="2" t="s">
        <v>10</v>
      </c>
      <c r="C7" s="2" t="s">
        <v>9</v>
      </c>
      <c r="D7" s="3" t="n">
        <v>41000</v>
      </c>
      <c r="E7" s="3" t="n">
        <v>29000</v>
      </c>
      <c r="F7" s="2" t="n">
        <v>102</v>
      </c>
      <c r="G7" s="4" t="n">
        <v>4.4</v>
      </c>
    </row>
    <row r="8" customFormat="false" ht="15" hidden="false" customHeight="false" outlineLevel="0" collapsed="false">
      <c r="A8" s="2" t="s">
        <v>15</v>
      </c>
      <c r="B8" s="2" t="s">
        <v>11</v>
      </c>
      <c r="C8" s="2" t="s">
        <v>12</v>
      </c>
      <c r="D8" s="3" t="n">
        <v>55000</v>
      </c>
      <c r="E8" s="3" t="n">
        <v>40000</v>
      </c>
      <c r="F8" s="2" t="n">
        <v>148</v>
      </c>
      <c r="G8" s="4" t="n">
        <v>4</v>
      </c>
    </row>
    <row r="9" customFormat="false" ht="15" hidden="false" customHeight="false" outlineLevel="0" collapsed="false">
      <c r="A9" s="2" t="s">
        <v>15</v>
      </c>
      <c r="B9" s="2" t="s">
        <v>13</v>
      </c>
      <c r="C9" s="2" t="s">
        <v>14</v>
      </c>
      <c r="D9" s="3" t="n">
        <v>31000</v>
      </c>
      <c r="E9" s="3" t="n">
        <v>21500</v>
      </c>
      <c r="F9" s="2" t="n">
        <v>82</v>
      </c>
      <c r="G9" s="4" t="n">
        <v>4.2</v>
      </c>
    </row>
    <row r="10" customFormat="false" ht="15" hidden="false" customHeight="false" outlineLevel="0" collapsed="false">
      <c r="A10" s="2" t="s">
        <v>16</v>
      </c>
      <c r="B10" s="2" t="s">
        <v>8</v>
      </c>
      <c r="C10" s="2" t="s">
        <v>9</v>
      </c>
      <c r="D10" s="3" t="n">
        <v>52000</v>
      </c>
      <c r="E10" s="3" t="n">
        <v>36000</v>
      </c>
      <c r="F10" s="2" t="n">
        <v>138</v>
      </c>
      <c r="G10" s="4" t="n">
        <v>4.4</v>
      </c>
    </row>
    <row r="11" customFormat="false" ht="15" hidden="false" customHeight="false" outlineLevel="0" collapsed="false">
      <c r="A11" s="2" t="s">
        <v>16</v>
      </c>
      <c r="B11" s="2" t="s">
        <v>10</v>
      </c>
      <c r="C11" s="2" t="s">
        <v>9</v>
      </c>
      <c r="D11" s="3" t="n">
        <v>44000</v>
      </c>
      <c r="E11" s="3" t="n">
        <v>31000</v>
      </c>
      <c r="F11" s="2" t="n">
        <v>110</v>
      </c>
      <c r="G11" s="4" t="n">
        <v>4.6</v>
      </c>
    </row>
    <row r="12" customFormat="false" ht="15" hidden="false" customHeight="false" outlineLevel="0" collapsed="false">
      <c r="A12" s="2" t="s">
        <v>16</v>
      </c>
      <c r="B12" s="2" t="s">
        <v>11</v>
      </c>
      <c r="C12" s="2" t="s">
        <v>12</v>
      </c>
      <c r="D12" s="3" t="n">
        <v>58000</v>
      </c>
      <c r="E12" s="3" t="n">
        <v>42000</v>
      </c>
      <c r="F12" s="2" t="n">
        <v>155</v>
      </c>
      <c r="G12" s="4" t="n">
        <v>4.1</v>
      </c>
    </row>
    <row r="13" customFormat="false" ht="15" hidden="false" customHeight="false" outlineLevel="0" collapsed="false">
      <c r="A13" s="2" t="s">
        <v>16</v>
      </c>
      <c r="B13" s="2" t="s">
        <v>13</v>
      </c>
      <c r="C13" s="2" t="s">
        <v>14</v>
      </c>
      <c r="D13" s="3" t="n">
        <v>34000</v>
      </c>
      <c r="E13" s="3" t="n">
        <v>23500</v>
      </c>
      <c r="F13" s="2" t="n">
        <v>90</v>
      </c>
      <c r="G13" s="4" t="n">
        <v>4.3</v>
      </c>
    </row>
    <row r="14" customFormat="false" ht="15" hidden="false" customHeight="false" outlineLevel="0" collapsed="false">
      <c r="A14" s="2" t="s">
        <v>17</v>
      </c>
      <c r="B14" s="2" t="s">
        <v>8</v>
      </c>
      <c r="C14" s="2" t="s">
        <v>9</v>
      </c>
      <c r="D14" s="3" t="n">
        <v>49000</v>
      </c>
      <c r="E14" s="3" t="n">
        <v>34000</v>
      </c>
      <c r="F14" s="2" t="n">
        <v>130</v>
      </c>
      <c r="G14" s="4" t="n">
        <v>4.2</v>
      </c>
    </row>
    <row r="15" customFormat="false" ht="15" hidden="false" customHeight="false" outlineLevel="0" collapsed="false">
      <c r="A15" s="2" t="s">
        <v>17</v>
      </c>
      <c r="B15" s="2" t="s">
        <v>10</v>
      </c>
      <c r="C15" s="2" t="s">
        <v>9</v>
      </c>
      <c r="D15" s="3" t="n">
        <v>42000</v>
      </c>
      <c r="E15" s="3" t="n">
        <v>30000</v>
      </c>
      <c r="F15" s="2" t="n">
        <v>105</v>
      </c>
      <c r="G15" s="4" t="n">
        <v>4.5</v>
      </c>
    </row>
    <row r="16" customFormat="false" ht="15" hidden="false" customHeight="false" outlineLevel="0" collapsed="false">
      <c r="A16" s="2" t="s">
        <v>17</v>
      </c>
      <c r="B16" s="2" t="s">
        <v>11</v>
      </c>
      <c r="C16" s="2" t="s">
        <v>12</v>
      </c>
      <c r="D16" s="3" t="n">
        <v>54000</v>
      </c>
      <c r="E16" s="3" t="n">
        <v>39000</v>
      </c>
      <c r="F16" s="2" t="n">
        <v>145</v>
      </c>
      <c r="G16" s="4" t="n">
        <v>4</v>
      </c>
    </row>
    <row r="17" customFormat="false" ht="15" hidden="false" customHeight="false" outlineLevel="0" collapsed="false">
      <c r="A17" s="2" t="s">
        <v>17</v>
      </c>
      <c r="B17" s="2" t="s">
        <v>13</v>
      </c>
      <c r="C17" s="2" t="s">
        <v>14</v>
      </c>
      <c r="D17" s="3" t="n">
        <v>32000</v>
      </c>
      <c r="E17" s="3" t="n">
        <v>22000</v>
      </c>
      <c r="F17" s="2" t="n">
        <v>85</v>
      </c>
      <c r="G17" s="4" t="n">
        <v>4.4</v>
      </c>
    </row>
    <row r="18" customFormat="false" ht="15" hidden="false" customHeight="false" outlineLevel="0" collapsed="false">
      <c r="A18" s="2" t="s">
        <v>18</v>
      </c>
      <c r="B18" s="2" t="s">
        <v>8</v>
      </c>
      <c r="C18" s="2" t="s">
        <v>9</v>
      </c>
      <c r="D18" s="3" t="n">
        <v>55000</v>
      </c>
      <c r="E18" s="3" t="n">
        <v>38000</v>
      </c>
      <c r="F18" s="2" t="n">
        <v>145</v>
      </c>
      <c r="G18" s="4" t="n">
        <v>4.5</v>
      </c>
    </row>
    <row r="19" customFormat="false" ht="15" hidden="false" customHeight="false" outlineLevel="0" collapsed="false">
      <c r="A19" s="2" t="s">
        <v>18</v>
      </c>
      <c r="B19" s="2" t="s">
        <v>10</v>
      </c>
      <c r="C19" s="2" t="s">
        <v>9</v>
      </c>
      <c r="D19" s="3" t="n">
        <v>47000</v>
      </c>
      <c r="E19" s="3" t="n">
        <v>33000</v>
      </c>
      <c r="F19" s="2" t="n">
        <v>118</v>
      </c>
      <c r="G19" s="4" t="n">
        <v>4.6</v>
      </c>
    </row>
    <row r="20" customFormat="false" ht="15" hidden="false" customHeight="false" outlineLevel="0" collapsed="false">
      <c r="A20" s="2" t="s">
        <v>18</v>
      </c>
      <c r="B20" s="2" t="s">
        <v>11</v>
      </c>
      <c r="C20" s="2" t="s">
        <v>12</v>
      </c>
      <c r="D20" s="3" t="n">
        <v>61000</v>
      </c>
      <c r="E20" s="3" t="n">
        <v>44000</v>
      </c>
      <c r="F20" s="2" t="n">
        <v>163</v>
      </c>
      <c r="G20" s="4" t="n">
        <v>4.2</v>
      </c>
    </row>
    <row r="21" customFormat="false" ht="15" hidden="false" customHeight="false" outlineLevel="0" collapsed="false">
      <c r="A21" s="2" t="s">
        <v>18</v>
      </c>
      <c r="B21" s="2" t="s">
        <v>13</v>
      </c>
      <c r="C21" s="2" t="s">
        <v>14</v>
      </c>
      <c r="D21" s="3" t="n">
        <v>36000</v>
      </c>
      <c r="E21" s="3" t="n">
        <v>25000</v>
      </c>
      <c r="F21" s="2" t="n">
        <v>95</v>
      </c>
      <c r="G21" s="4" t="n">
        <v>4.5</v>
      </c>
    </row>
    <row r="22" customFormat="false" ht="15" hidden="false" customHeight="false" outlineLevel="0" collapsed="false">
      <c r="A22" s="2" t="s">
        <v>19</v>
      </c>
      <c r="B22" s="2" t="s">
        <v>8</v>
      </c>
      <c r="C22" s="2" t="s">
        <v>9</v>
      </c>
      <c r="D22" s="3" t="n">
        <v>58000</v>
      </c>
      <c r="E22" s="3" t="n">
        <v>40000</v>
      </c>
      <c r="F22" s="2" t="n">
        <v>152</v>
      </c>
      <c r="G22" s="4" t="n">
        <v>4.6</v>
      </c>
    </row>
    <row r="23" customFormat="false" ht="15" hidden="false" customHeight="false" outlineLevel="0" collapsed="false">
      <c r="A23" s="2" t="s">
        <v>19</v>
      </c>
      <c r="B23" s="2" t="s">
        <v>10</v>
      </c>
      <c r="C23" s="2" t="s">
        <v>9</v>
      </c>
      <c r="D23" s="3" t="n">
        <v>50000</v>
      </c>
      <c r="E23" s="3" t="n">
        <v>35000</v>
      </c>
      <c r="F23" s="2" t="n">
        <v>125</v>
      </c>
      <c r="G23" s="4" t="n">
        <v>4.7</v>
      </c>
    </row>
    <row r="24" customFormat="false" ht="15" hidden="false" customHeight="false" outlineLevel="0" collapsed="false">
      <c r="A24" s="2" t="s">
        <v>19</v>
      </c>
      <c r="B24" s="2" t="s">
        <v>11</v>
      </c>
      <c r="C24" s="2" t="s">
        <v>12</v>
      </c>
      <c r="D24" s="3" t="n">
        <v>65000</v>
      </c>
      <c r="E24" s="3" t="n">
        <v>47000</v>
      </c>
      <c r="F24" s="2" t="n">
        <v>172</v>
      </c>
      <c r="G24" s="4" t="n">
        <v>4.3</v>
      </c>
    </row>
    <row r="25" customFormat="false" ht="15" hidden="false" customHeight="false" outlineLevel="0" collapsed="false">
      <c r="A25" s="2" t="s">
        <v>19</v>
      </c>
      <c r="B25" s="2" t="s">
        <v>13</v>
      </c>
      <c r="C25" s="2" t="s">
        <v>14</v>
      </c>
      <c r="D25" s="3" t="n">
        <v>39000</v>
      </c>
      <c r="E25" s="3" t="n">
        <v>27000</v>
      </c>
      <c r="F25" s="2" t="n">
        <v>103</v>
      </c>
      <c r="G25" s="4" t="n">
        <v>4.6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3" min="2" style="0" width="18"/>
    <col collapsed="false" customWidth="true" hidden="false" outlineLevel="0" max="4" min="4" style="0" width="15"/>
    <col collapsed="false" customWidth="true" hidden="false" outlineLevel="0" max="5" min="5" style="0" width="12"/>
  </cols>
  <sheetData>
    <row r="1" customFormat="false" ht="15" hidden="false" customHeight="false" outlineLevel="0" collapsed="false">
      <c r="A1" s="5" t="s">
        <v>20</v>
      </c>
      <c r="B1" s="5"/>
      <c r="C1" s="5"/>
      <c r="D1" s="5"/>
      <c r="E1" s="5"/>
    </row>
    <row r="3" customFormat="false" ht="15" hidden="false" customHeight="false" outlineLevel="0" collapsed="false">
      <c r="A3" s="1" t="s">
        <v>0</v>
      </c>
      <c r="B3" s="1" t="s">
        <v>21</v>
      </c>
      <c r="C3" s="1" t="s">
        <v>22</v>
      </c>
      <c r="D3" s="1" t="s">
        <v>23</v>
      </c>
      <c r="E3" s="1" t="s">
        <v>24</v>
      </c>
    </row>
    <row r="4" customFormat="false" ht="15" hidden="false" customHeight="false" outlineLevel="0" collapsed="false">
      <c r="A4" s="2" t="s">
        <v>7</v>
      </c>
      <c r="B4" s="6" t="n">
        <f aca="false">SUMIF(Rohdaten!A:A,A4,Rohdaten!D:D)</f>
        <v>163000</v>
      </c>
      <c r="C4" s="6" t="n">
        <f aca="false">SUMIF(Rohdaten!A:A,A4,Rohdaten!E:E)</f>
        <v>117000</v>
      </c>
      <c r="D4" s="6" t="n">
        <f aca="false">B4-C4</f>
        <v>46000</v>
      </c>
      <c r="E4" s="7" t="n">
        <f aca="false">IF(B4&gt;0,D4/B4,0)</f>
        <v>0.282208588957055</v>
      </c>
    </row>
    <row r="5" customFormat="false" ht="15" hidden="false" customHeight="false" outlineLevel="0" collapsed="false">
      <c r="A5" s="2" t="s">
        <v>15</v>
      </c>
      <c r="B5" s="6" t="n">
        <f aca="false">SUMIF(Rohdaten!A:A,A5,Rohdaten!D:D)</f>
        <v>175000</v>
      </c>
      <c r="C5" s="6" t="n">
        <f aca="false">SUMIF(Rohdaten!A:A,A5,Rohdaten!E:E)</f>
        <v>124000</v>
      </c>
      <c r="D5" s="6" t="n">
        <f aca="false">B5-C5</f>
        <v>51000</v>
      </c>
      <c r="E5" s="7" t="n">
        <f aca="false">IF(B5&gt;0,D5/B5,0)</f>
        <v>0.291428571428571</v>
      </c>
    </row>
    <row r="6" customFormat="false" ht="15" hidden="false" customHeight="false" outlineLevel="0" collapsed="false">
      <c r="A6" s="2" t="s">
        <v>16</v>
      </c>
      <c r="B6" s="6" t="n">
        <f aca="false">SUMIF(Rohdaten!A:A,A6,Rohdaten!D:D)</f>
        <v>188000</v>
      </c>
      <c r="C6" s="6" t="n">
        <f aca="false">SUMIF(Rohdaten!A:A,A6,Rohdaten!E:E)</f>
        <v>132500</v>
      </c>
      <c r="D6" s="6" t="n">
        <f aca="false">B6-C6</f>
        <v>55500</v>
      </c>
      <c r="E6" s="7" t="n">
        <f aca="false">IF(B6&gt;0,D6/B6,0)</f>
        <v>0.295212765957447</v>
      </c>
    </row>
    <row r="7" customFormat="false" ht="15" hidden="false" customHeight="false" outlineLevel="0" collapsed="false">
      <c r="A7" s="2" t="s">
        <v>17</v>
      </c>
      <c r="B7" s="6" t="n">
        <f aca="false">SUMIF(Rohdaten!A:A,A7,Rohdaten!D:D)</f>
        <v>177000</v>
      </c>
      <c r="C7" s="6" t="n">
        <f aca="false">SUMIF(Rohdaten!A:A,A7,Rohdaten!E:E)</f>
        <v>125000</v>
      </c>
      <c r="D7" s="6" t="n">
        <f aca="false">B7-C7</f>
        <v>52000</v>
      </c>
      <c r="E7" s="7" t="n">
        <f aca="false">IF(B7&gt;0,D7/B7,0)</f>
        <v>0.293785310734463</v>
      </c>
    </row>
    <row r="8" customFormat="false" ht="15" hidden="false" customHeight="false" outlineLevel="0" collapsed="false">
      <c r="A8" s="2" t="s">
        <v>18</v>
      </c>
      <c r="B8" s="6" t="n">
        <f aca="false">SUMIF(Rohdaten!A:A,A8,Rohdaten!D:D)</f>
        <v>199000</v>
      </c>
      <c r="C8" s="6" t="n">
        <f aca="false">SUMIF(Rohdaten!A:A,A8,Rohdaten!E:E)</f>
        <v>140000</v>
      </c>
      <c r="D8" s="6" t="n">
        <f aca="false">B8-C8</f>
        <v>59000</v>
      </c>
      <c r="E8" s="7" t="n">
        <f aca="false">IF(B8&gt;0,D8/B8,0)</f>
        <v>0.296482412060302</v>
      </c>
    </row>
    <row r="9" customFormat="false" ht="15" hidden="false" customHeight="false" outlineLevel="0" collapsed="false">
      <c r="A9" s="2" t="s">
        <v>19</v>
      </c>
      <c r="B9" s="6" t="n">
        <f aca="false">SUMIF(Rohdaten!A:A,A9,Rohdaten!D:D)</f>
        <v>212000</v>
      </c>
      <c r="C9" s="6" t="n">
        <f aca="false">SUMIF(Rohdaten!A:A,A9,Rohdaten!E:E)</f>
        <v>149000</v>
      </c>
      <c r="D9" s="6" t="n">
        <f aca="false">B9-C9</f>
        <v>63000</v>
      </c>
      <c r="E9" s="7" t="n">
        <f aca="false">IF(B9&gt;0,D9/B9,0)</f>
        <v>0.297169811320755</v>
      </c>
    </row>
    <row r="10" customFormat="false" ht="15" hidden="false" customHeight="false" outlineLevel="0" collapsed="false">
      <c r="A10" s="8" t="s">
        <v>25</v>
      </c>
      <c r="B10" s="9" t="n">
        <f aca="false">SUM(B4:B9)</f>
        <v>1114000</v>
      </c>
      <c r="C10" s="9" t="n">
        <f aca="false">SUM(C4:C9)</f>
        <v>787500</v>
      </c>
      <c r="D10" s="9" t="n">
        <f aca="false">SUM(D4:D9)</f>
        <v>326500</v>
      </c>
      <c r="E10" s="10" t="n">
        <f aca="false">IF(B10&gt;0,D10/B10,0)</f>
        <v>0.293087971274686</v>
      </c>
    </row>
    <row r="13" customFormat="false" ht="15" hidden="false" customHeight="false" outlineLevel="0" collapsed="false">
      <c r="A13" s="5" t="s">
        <v>26</v>
      </c>
      <c r="B13" s="5"/>
      <c r="C13" s="5"/>
      <c r="D13" s="5"/>
      <c r="E13" s="5"/>
    </row>
    <row r="15" customFormat="false" ht="15" hidden="false" customHeight="false" outlineLevel="0" collapsed="false">
      <c r="A15" s="1" t="s">
        <v>1</v>
      </c>
      <c r="B15" s="1" t="s">
        <v>21</v>
      </c>
      <c r="C15" s="1" t="s">
        <v>22</v>
      </c>
      <c r="D15" s="1" t="s">
        <v>23</v>
      </c>
      <c r="E15" s="1" t="s">
        <v>24</v>
      </c>
    </row>
    <row r="16" customFormat="false" ht="15" hidden="false" customHeight="false" outlineLevel="0" collapsed="false">
      <c r="A16" s="2" t="s">
        <v>8</v>
      </c>
      <c r="B16" s="6" t="n">
        <f aca="false">SUMIF(Rohdaten!B:B,A16,Rohdaten!D:D)</f>
        <v>307000</v>
      </c>
      <c r="C16" s="6" t="n">
        <f aca="false">SUMIF(Rohdaten!B:B,A16,Rohdaten!E:E)</f>
        <v>213500</v>
      </c>
      <c r="D16" s="6" t="n">
        <f aca="false">B16-C16</f>
        <v>93500</v>
      </c>
      <c r="E16" s="7" t="n">
        <f aca="false">IF(B16&gt;0,D16/B16,0)</f>
        <v>0.304560260586319</v>
      </c>
    </row>
    <row r="17" customFormat="false" ht="15" hidden="false" customHeight="false" outlineLevel="0" collapsed="false">
      <c r="A17" s="2" t="s">
        <v>10</v>
      </c>
      <c r="B17" s="6" t="n">
        <f aca="false">SUMIF(Rohdaten!B:B,A17,Rohdaten!D:D)</f>
        <v>262000</v>
      </c>
      <c r="C17" s="6" t="n">
        <f aca="false">SUMIF(Rohdaten!B:B,A17,Rohdaten!E:E)</f>
        <v>185500</v>
      </c>
      <c r="D17" s="6" t="n">
        <f aca="false">B17-C17</f>
        <v>76500</v>
      </c>
      <c r="E17" s="7" t="n">
        <f aca="false">IF(B17&gt;0,D17/B17,0)</f>
        <v>0.291984732824428</v>
      </c>
    </row>
    <row r="18" customFormat="false" ht="15" hidden="false" customHeight="false" outlineLevel="0" collapsed="false">
      <c r="A18" s="2" t="s">
        <v>11</v>
      </c>
      <c r="B18" s="6" t="n">
        <f aca="false">SUMIF(Rohdaten!B:B,A18,Rohdaten!D:D)</f>
        <v>345000</v>
      </c>
      <c r="C18" s="6" t="n">
        <f aca="false">SUMIF(Rohdaten!B:B,A18,Rohdaten!E:E)</f>
        <v>250000</v>
      </c>
      <c r="D18" s="6" t="n">
        <f aca="false">B18-C18</f>
        <v>95000</v>
      </c>
      <c r="E18" s="7" t="n">
        <f aca="false">IF(B18&gt;0,D18/B18,0)</f>
        <v>0.27536231884058</v>
      </c>
    </row>
    <row r="19" customFormat="false" ht="15" hidden="false" customHeight="false" outlineLevel="0" collapsed="false">
      <c r="A19" s="2" t="s">
        <v>13</v>
      </c>
      <c r="B19" s="6" t="n">
        <f aca="false">SUMIF(Rohdaten!B:B,A19,Rohdaten!D:D)</f>
        <v>200000</v>
      </c>
      <c r="C19" s="6" t="n">
        <f aca="false">SUMIF(Rohdaten!B:B,A19,Rohdaten!E:E)</f>
        <v>138500</v>
      </c>
      <c r="D19" s="6" t="n">
        <f aca="false">B19-C19</f>
        <v>61500</v>
      </c>
      <c r="E19" s="7" t="n">
        <f aca="false">IF(B19&gt;0,D19/B19,0)</f>
        <v>0.3075</v>
      </c>
    </row>
    <row r="22" customFormat="false" ht="15" hidden="false" customHeight="false" outlineLevel="0" collapsed="false">
      <c r="A22" s="5" t="s">
        <v>27</v>
      </c>
      <c r="B22" s="5"/>
      <c r="C22" s="5"/>
      <c r="D22" s="5"/>
      <c r="E22" s="5"/>
    </row>
    <row r="24" customFormat="false" ht="15" hidden="false" customHeight="false" outlineLevel="0" collapsed="false">
      <c r="A24" s="1" t="s">
        <v>2</v>
      </c>
      <c r="B24" s="1" t="s">
        <v>21</v>
      </c>
      <c r="C24" s="1" t="s">
        <v>22</v>
      </c>
      <c r="D24" s="1" t="s">
        <v>23</v>
      </c>
      <c r="E24" s="1" t="s">
        <v>24</v>
      </c>
    </row>
    <row r="25" customFormat="false" ht="15" hidden="false" customHeight="false" outlineLevel="0" collapsed="false">
      <c r="A25" s="2" t="s">
        <v>9</v>
      </c>
      <c r="B25" s="6" t="n">
        <f aca="false">SUMIF(Rohdaten!C:C,A25,Rohdaten!D:D)</f>
        <v>569000</v>
      </c>
      <c r="C25" s="6" t="n">
        <f aca="false">SUMIF(Rohdaten!C:C,A25,Rohdaten!E:E)</f>
        <v>399000</v>
      </c>
      <c r="D25" s="6" t="n">
        <f aca="false">B25-C25</f>
        <v>170000</v>
      </c>
      <c r="E25" s="7" t="n">
        <f aca="false">IF(B25&gt;0,D25/B25,0)</f>
        <v>0.298769771528998</v>
      </c>
    </row>
    <row r="26" customFormat="false" ht="15" hidden="false" customHeight="false" outlineLevel="0" collapsed="false">
      <c r="A26" s="2" t="s">
        <v>12</v>
      </c>
      <c r="B26" s="6" t="n">
        <f aca="false">SUMIF(Rohdaten!C:C,A26,Rohdaten!D:D)</f>
        <v>345000</v>
      </c>
      <c r="C26" s="6" t="n">
        <f aca="false">SUMIF(Rohdaten!C:C,A26,Rohdaten!E:E)</f>
        <v>250000</v>
      </c>
      <c r="D26" s="6" t="n">
        <f aca="false">B26-C26</f>
        <v>95000</v>
      </c>
      <c r="E26" s="7" t="n">
        <f aca="false">IF(B26&gt;0,D26/B26,0)</f>
        <v>0.27536231884058</v>
      </c>
    </row>
    <row r="27" customFormat="false" ht="15" hidden="false" customHeight="false" outlineLevel="0" collapsed="false">
      <c r="A27" s="2" t="s">
        <v>14</v>
      </c>
      <c r="B27" s="6" t="n">
        <f aca="false">SUMIF(Rohdaten!C:C,A27,Rohdaten!D:D)</f>
        <v>200000</v>
      </c>
      <c r="C27" s="6" t="n">
        <f aca="false">SUMIF(Rohdaten!C:C,A27,Rohdaten!E:E)</f>
        <v>138500</v>
      </c>
      <c r="D27" s="6" t="n">
        <f aca="false">B27-C27</f>
        <v>61500</v>
      </c>
      <c r="E27" s="7" t="n">
        <f aca="false">IF(B27&gt;0,D27/B27,0)</f>
        <v>0.3075</v>
      </c>
    </row>
  </sheetData>
  <mergeCells count="3">
    <mergeCell ref="A1:E1"/>
    <mergeCell ref="A13:E13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7" min="2" style="0" width="12"/>
    <col collapsed="false" customWidth="true" hidden="false" outlineLevel="0" max="8" min="8" style="0" width="3"/>
    <col collapsed="false" customWidth="true" hidden="false" outlineLevel="0" max="9" min="9" style="0" width="15"/>
    <col collapsed="false" customWidth="true" hidden="false" outlineLevel="0" max="13" min="10" style="0" width="12"/>
    <col collapsed="false" customWidth="true" hidden="false" outlineLevel="0" max="14" min="14" style="0" width="3"/>
  </cols>
  <sheetData>
    <row r="2" customFormat="false" ht="39.75" hidden="false" customHeight="true" outlineLevel="0" collapsed="false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customFormat="false" ht="7.5" hidden="false" customHeight="true" outlineLevel="0" collapsed="false">
      <c r="B4" s="12"/>
      <c r="C4" s="12"/>
      <c r="D4" s="12"/>
      <c r="E4" s="13"/>
      <c r="F4" s="13"/>
      <c r="G4" s="13"/>
      <c r="H4" s="14"/>
      <c r="I4" s="14"/>
      <c r="J4" s="14"/>
      <c r="K4" s="15"/>
      <c r="L4" s="15"/>
      <c r="M4" s="15"/>
    </row>
    <row r="5" customFormat="false" ht="15" hidden="false" customHeight="false" outlineLevel="0" collapsed="false">
      <c r="B5" s="16" t="s">
        <v>29</v>
      </c>
      <c r="C5" s="16"/>
      <c r="D5" s="16"/>
      <c r="E5" s="17" t="s">
        <v>30</v>
      </c>
      <c r="F5" s="17"/>
      <c r="G5" s="17"/>
      <c r="H5" s="18" t="s">
        <v>31</v>
      </c>
      <c r="I5" s="18"/>
      <c r="J5" s="18"/>
      <c r="K5" s="19" t="s">
        <v>32</v>
      </c>
      <c r="L5" s="19"/>
      <c r="M5" s="19"/>
    </row>
    <row r="6" customFormat="false" ht="34.5" hidden="false" customHeight="true" outlineLevel="0" collapsed="false">
      <c r="B6" s="20" t="n">
        <f aca="false">Berechnungen!B10</f>
        <v>1114000</v>
      </c>
      <c r="C6" s="20"/>
      <c r="D6" s="20"/>
      <c r="E6" s="21" t="n">
        <f aca="false">Berechnungen!D10</f>
        <v>326500</v>
      </c>
      <c r="F6" s="21"/>
      <c r="G6" s="21"/>
      <c r="H6" s="22" t="n">
        <f aca="false">Berechnungen!E10</f>
        <v>0.293087971274686</v>
      </c>
      <c r="I6" s="22"/>
      <c r="J6" s="22"/>
      <c r="K6" s="23" t="n">
        <f aca="false">AVERAGE(Rohdaten!G2:G25)</f>
        <v>4.3375</v>
      </c>
      <c r="L6" s="23"/>
      <c r="M6" s="23"/>
    </row>
    <row r="7" customFormat="false" ht="15" hidden="false" customHeight="false" outlineLevel="0" collapsed="false">
      <c r="B7" s="24"/>
      <c r="C7" s="25"/>
      <c r="D7" s="26"/>
      <c r="E7" s="27"/>
      <c r="F7" s="28"/>
      <c r="G7" s="29"/>
      <c r="H7" s="30"/>
      <c r="I7" s="31"/>
      <c r="J7" s="32"/>
      <c r="K7" s="33"/>
      <c r="L7" s="34"/>
      <c r="M7" s="35"/>
    </row>
    <row r="10" customFormat="false" ht="15" hidden="false" customHeight="false" outlineLevel="0" collapsed="false">
      <c r="B10" s="36" t="s">
        <v>33</v>
      </c>
      <c r="I10" s="36" t="s">
        <v>34</v>
      </c>
    </row>
    <row r="12" customFormat="false" ht="15" hidden="false" customHeight="false" outlineLevel="0" collapsed="false">
      <c r="B12" s="37" t="s">
        <v>0</v>
      </c>
      <c r="C12" s="37" t="s">
        <v>35</v>
      </c>
      <c r="D12" s="37" t="s">
        <v>36</v>
      </c>
      <c r="I12" s="38" t="s">
        <v>1</v>
      </c>
      <c r="J12" s="38" t="s">
        <v>35</v>
      </c>
    </row>
    <row r="13" customFormat="false" ht="15" hidden="false" customHeight="false" outlineLevel="0" collapsed="false">
      <c r="B13" s="0" t="s">
        <v>37</v>
      </c>
      <c r="C13" s="39" t="n">
        <f aca="false">Berechnungen!B4</f>
        <v>163000</v>
      </c>
      <c r="D13" s="39" t="n">
        <f aca="false">Berechnungen!D4</f>
        <v>46000</v>
      </c>
      <c r="I13" s="0" t="s">
        <v>8</v>
      </c>
      <c r="J13" s="39" t="n">
        <f aca="false">Berechnungen!B16</f>
        <v>307000</v>
      </c>
    </row>
    <row r="14" customFormat="false" ht="15" hidden="false" customHeight="false" outlineLevel="0" collapsed="false">
      <c r="B14" s="0" t="s">
        <v>38</v>
      </c>
      <c r="C14" s="39" t="n">
        <f aca="false">Berechnungen!B5</f>
        <v>175000</v>
      </c>
      <c r="D14" s="39" t="n">
        <f aca="false">Berechnungen!D5</f>
        <v>51000</v>
      </c>
      <c r="I14" s="0" t="s">
        <v>10</v>
      </c>
      <c r="J14" s="39" t="n">
        <f aca="false">Berechnungen!B17</f>
        <v>262000</v>
      </c>
    </row>
    <row r="15" customFormat="false" ht="15" hidden="false" customHeight="false" outlineLevel="0" collapsed="false">
      <c r="B15" s="0" t="s">
        <v>39</v>
      </c>
      <c r="C15" s="39" t="n">
        <f aca="false">Berechnungen!B6</f>
        <v>188000</v>
      </c>
      <c r="D15" s="39" t="n">
        <f aca="false">Berechnungen!D6</f>
        <v>55500</v>
      </c>
      <c r="I15" s="0" t="s">
        <v>11</v>
      </c>
      <c r="J15" s="39" t="n">
        <f aca="false">Berechnungen!B18</f>
        <v>345000</v>
      </c>
    </row>
    <row r="16" customFormat="false" ht="15" hidden="false" customHeight="false" outlineLevel="0" collapsed="false">
      <c r="B16" s="0" t="s">
        <v>40</v>
      </c>
      <c r="C16" s="39" t="n">
        <f aca="false">Berechnungen!B7</f>
        <v>177000</v>
      </c>
      <c r="D16" s="39" t="n">
        <f aca="false">Berechnungen!D7</f>
        <v>52000</v>
      </c>
      <c r="I16" s="0" t="s">
        <v>13</v>
      </c>
      <c r="J16" s="39" t="n">
        <f aca="false">Berechnungen!B19</f>
        <v>200000</v>
      </c>
    </row>
    <row r="17" customFormat="false" ht="15" hidden="false" customHeight="false" outlineLevel="0" collapsed="false">
      <c r="B17" s="0" t="s">
        <v>18</v>
      </c>
      <c r="C17" s="39" t="n">
        <f aca="false">Berechnungen!B8</f>
        <v>199000</v>
      </c>
      <c r="D17" s="39" t="n">
        <f aca="false">Berechnungen!D8</f>
        <v>59000</v>
      </c>
    </row>
    <row r="18" customFormat="false" ht="15" hidden="false" customHeight="false" outlineLevel="0" collapsed="false">
      <c r="B18" s="0" t="s">
        <v>41</v>
      </c>
      <c r="C18" s="39" t="n">
        <f aca="false">Berechnungen!B9</f>
        <v>212000</v>
      </c>
      <c r="D18" s="39" t="n">
        <f aca="false">Berechnungen!D9</f>
        <v>63000</v>
      </c>
    </row>
    <row r="37" customFormat="false" ht="15" hidden="false" customHeight="false" outlineLevel="0" collapsed="false">
      <c r="B37" s="36" t="s">
        <v>42</v>
      </c>
      <c r="I37" s="36" t="s">
        <v>43</v>
      </c>
    </row>
    <row r="39" customFormat="false" ht="15" hidden="false" customHeight="false" outlineLevel="0" collapsed="false">
      <c r="B39" s="1" t="s">
        <v>2</v>
      </c>
      <c r="C39" s="1" t="s">
        <v>3</v>
      </c>
      <c r="D39" s="1" t="s">
        <v>4</v>
      </c>
      <c r="E39" s="1" t="s">
        <v>23</v>
      </c>
      <c r="F39" s="1" t="s">
        <v>44</v>
      </c>
      <c r="G39" s="1" t="s">
        <v>45</v>
      </c>
      <c r="I39" s="40" t="s">
        <v>46</v>
      </c>
    </row>
    <row r="40" customFormat="false" ht="15" hidden="false" customHeight="false" outlineLevel="0" collapsed="false">
      <c r="B40" s="41" t="s">
        <v>9</v>
      </c>
      <c r="C40" s="6" t="n">
        <f aca="false">Berechnungen!B25</f>
        <v>569000</v>
      </c>
      <c r="D40" s="6" t="n">
        <f aca="false">Berechnungen!C25</f>
        <v>399000</v>
      </c>
      <c r="E40" s="6" t="n">
        <f aca="false">Berechnungen!D25</f>
        <v>170000</v>
      </c>
      <c r="F40" s="7" t="n">
        <f aca="false">Berechnungen!E25</f>
        <v>0.298769771528998</v>
      </c>
      <c r="G40" s="42" t="str">
        <f aca="false">IF(F40&gt;0.28,"✓ Gut",IF(F40&gt;0.25,"○ OK","✗ Prüfen"))</f>
        <v>✓ Gut</v>
      </c>
      <c r="I40" s="40" t="s">
        <v>47</v>
      </c>
    </row>
    <row r="41" customFormat="false" ht="15" hidden="false" customHeight="false" outlineLevel="0" collapsed="false">
      <c r="B41" s="41" t="s">
        <v>12</v>
      </c>
      <c r="C41" s="6" t="n">
        <f aca="false">Berechnungen!B26</f>
        <v>345000</v>
      </c>
      <c r="D41" s="6" t="n">
        <f aca="false">Berechnungen!C26</f>
        <v>250000</v>
      </c>
      <c r="E41" s="6" t="n">
        <f aca="false">Berechnungen!D26</f>
        <v>95000</v>
      </c>
      <c r="F41" s="7" t="n">
        <f aca="false">Berechnungen!E26</f>
        <v>0.27536231884058</v>
      </c>
      <c r="G41" s="42" t="str">
        <f aca="false">IF(F41&gt;0.28,"✓ Gut",IF(F41&gt;0.25,"○ OK","✗ Prüfen"))</f>
        <v>○ OK</v>
      </c>
      <c r="I41" s="40" t="s">
        <v>48</v>
      </c>
    </row>
    <row r="42" customFormat="false" ht="15" hidden="false" customHeight="false" outlineLevel="0" collapsed="false">
      <c r="B42" s="41" t="s">
        <v>14</v>
      </c>
      <c r="C42" s="6" t="n">
        <f aca="false">Berechnungen!B27</f>
        <v>200000</v>
      </c>
      <c r="D42" s="6" t="n">
        <f aca="false">Berechnungen!C27</f>
        <v>138500</v>
      </c>
      <c r="E42" s="6" t="n">
        <f aca="false">Berechnungen!D27</f>
        <v>61500</v>
      </c>
      <c r="F42" s="7" t="n">
        <f aca="false">Berechnungen!E27</f>
        <v>0.3075</v>
      </c>
      <c r="G42" s="42" t="str">
        <f aca="false">IF(F42&gt;0.28,"✓ Gut",IF(F42&gt;0.25,"○ OK","✗ Prüfen"))</f>
        <v>✓ Gut</v>
      </c>
      <c r="I42" s="40" t="s">
        <v>49</v>
      </c>
    </row>
    <row r="43" customFormat="false" ht="15" hidden="false" customHeight="false" outlineLevel="0" collapsed="false">
      <c r="I43" s="40" t="s">
        <v>50</v>
      </c>
    </row>
    <row r="44" customFormat="false" ht="15" hidden="false" customHeight="false" outlineLevel="0" collapsed="false">
      <c r="I44" s="40" t="s">
        <v>51</v>
      </c>
    </row>
  </sheetData>
  <mergeCells count="13">
    <mergeCell ref="B2:N2"/>
    <mergeCell ref="B4:D4"/>
    <mergeCell ref="E4:G4"/>
    <mergeCell ref="H4:J4"/>
    <mergeCell ref="K4:M4"/>
    <mergeCell ref="B5:D5"/>
    <mergeCell ref="E5:G5"/>
    <mergeCell ref="H5:J5"/>
    <mergeCell ref="K5:M5"/>
    <mergeCell ref="B6:D6"/>
    <mergeCell ref="E6:G6"/>
    <mergeCell ref="H6:J6"/>
    <mergeCell ref="K6:M6"/>
  </mergeCells>
  <conditionalFormatting sqref="G40:G42">
    <cfRule type="expression" priority="2" aboveAverage="0" equalAverage="0" bottom="0" percent="0" rank="0" text="" dxfId="0">
      <formula>$G40="✓ Gut"</formula>
    </cfRule>
    <cfRule type="expression" priority="3" aboveAverage="0" equalAverage="0" bottom="0" percent="0" rank="0" text="" dxfId="1">
      <formula>$G40="○ OK"</formula>
    </cfRule>
    <cfRule type="expression" priority="4" aboveAverage="0" equalAverage="0" bottom="0" percent="0" rank="0" text="" dxfId="2">
      <formula>$G40="✗ Prüfen"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70"/>
  </cols>
  <sheetData>
    <row r="1" customFormat="false" ht="15" hidden="false" customHeight="false" outlineLevel="0" collapsed="false">
      <c r="A1" s="43" t="s">
        <v>52</v>
      </c>
      <c r="B1" s="43"/>
      <c r="C1" s="43"/>
      <c r="D1" s="43"/>
      <c r="E1" s="43"/>
      <c r="F1" s="43"/>
    </row>
    <row r="2" customFormat="false" ht="15" hidden="false" customHeight="false" outlineLevel="0" collapsed="false">
      <c r="A2" s="44"/>
    </row>
    <row r="3" customFormat="false" ht="15" hidden="false" customHeight="false" outlineLevel="0" collapsed="false">
      <c r="A3" s="45" t="s">
        <v>53</v>
      </c>
    </row>
    <row r="4" customFormat="false" ht="15" hidden="false" customHeight="false" outlineLevel="0" collapsed="false">
      <c r="A4" s="44"/>
    </row>
    <row r="5" customFormat="false" ht="15" hidden="false" customHeight="false" outlineLevel="0" collapsed="false">
      <c r="A5" s="45" t="s">
        <v>54</v>
      </c>
    </row>
    <row r="6" customFormat="false" ht="15" hidden="false" customHeight="false" outlineLevel="0" collapsed="false">
      <c r="A6" s="44" t="s">
        <v>55</v>
      </c>
    </row>
    <row r="7" customFormat="false" ht="15" hidden="false" customHeight="false" outlineLevel="0" collapsed="false">
      <c r="A7" s="44" t="s">
        <v>56</v>
      </c>
    </row>
    <row r="8" customFormat="false" ht="15" hidden="false" customHeight="false" outlineLevel="0" collapsed="false">
      <c r="A8" s="44" t="s">
        <v>57</v>
      </c>
    </row>
    <row r="9" customFormat="false" ht="15" hidden="false" customHeight="false" outlineLevel="0" collapsed="false">
      <c r="A9" s="44"/>
    </row>
    <row r="10" customFormat="false" ht="15" hidden="false" customHeight="false" outlineLevel="0" collapsed="false">
      <c r="A10" s="45" t="s">
        <v>58</v>
      </c>
    </row>
    <row r="11" customFormat="false" ht="15" hidden="false" customHeight="false" outlineLevel="0" collapsed="false">
      <c r="A11" s="44" t="s">
        <v>59</v>
      </c>
    </row>
    <row r="12" customFormat="false" ht="15" hidden="false" customHeight="false" outlineLevel="0" collapsed="false">
      <c r="A12" s="44" t="s">
        <v>60</v>
      </c>
    </row>
    <row r="13" customFormat="false" ht="15" hidden="false" customHeight="false" outlineLevel="0" collapsed="false">
      <c r="A13" s="44" t="s">
        <v>61</v>
      </c>
    </row>
    <row r="14" customFormat="false" ht="15" hidden="false" customHeight="false" outlineLevel="0" collapsed="false">
      <c r="A14" s="44"/>
    </row>
    <row r="15" customFormat="false" ht="15" hidden="false" customHeight="false" outlineLevel="0" collapsed="false">
      <c r="A15" s="45" t="s">
        <v>62</v>
      </c>
    </row>
    <row r="16" customFormat="false" ht="15" hidden="false" customHeight="false" outlineLevel="0" collapsed="false">
      <c r="A16" s="44" t="s">
        <v>63</v>
      </c>
    </row>
    <row r="17" customFormat="false" ht="15" hidden="false" customHeight="false" outlineLevel="0" collapsed="false">
      <c r="A17" s="44" t="s">
        <v>64</v>
      </c>
    </row>
    <row r="18" customFormat="false" ht="15" hidden="false" customHeight="false" outlineLevel="0" collapsed="false">
      <c r="A18" s="44" t="s">
        <v>65</v>
      </c>
    </row>
    <row r="19" customFormat="false" ht="15" hidden="false" customHeight="false" outlineLevel="0" collapsed="false">
      <c r="A19" s="44"/>
    </row>
    <row r="20" customFormat="false" ht="15" hidden="false" customHeight="false" outlineLevel="0" collapsed="false">
      <c r="A20" s="45" t="s">
        <v>66</v>
      </c>
    </row>
    <row r="21" customFormat="false" ht="15" hidden="false" customHeight="false" outlineLevel="0" collapsed="false">
      <c r="A21" s="44"/>
    </row>
    <row r="22" customFormat="false" ht="15" hidden="false" customHeight="false" outlineLevel="0" collapsed="false">
      <c r="A22" s="44" t="s">
        <v>67</v>
      </c>
    </row>
    <row r="23" customFormat="false" ht="15" hidden="false" customHeight="false" outlineLevel="0" collapsed="false">
      <c r="A23" s="44" t="s">
        <v>68</v>
      </c>
    </row>
    <row r="24" customFormat="false" ht="15" hidden="false" customHeight="false" outlineLevel="0" collapsed="false">
      <c r="A24" s="44" t="s">
        <v>69</v>
      </c>
    </row>
    <row r="25" customFormat="false" ht="15" hidden="false" customHeight="false" outlineLevel="0" collapsed="false">
      <c r="A25" s="44" t="s">
        <v>70</v>
      </c>
    </row>
    <row r="26" customFormat="false" ht="15" hidden="false" customHeight="false" outlineLevel="0" collapsed="false">
      <c r="A26" s="44"/>
    </row>
    <row r="27" customFormat="false" ht="15" hidden="false" customHeight="false" outlineLevel="0" collapsed="false">
      <c r="A27" s="45" t="s">
        <v>71</v>
      </c>
    </row>
    <row r="28" customFormat="false" ht="15" hidden="false" customHeight="false" outlineLevel="0" collapsed="false">
      <c r="A28" s="44"/>
    </row>
    <row r="29" customFormat="false" ht="15" hidden="false" customHeight="false" outlineLevel="0" collapsed="false">
      <c r="A29" s="44" t="s">
        <v>72</v>
      </c>
    </row>
    <row r="30" customFormat="false" ht="15" hidden="false" customHeight="false" outlineLevel="0" collapsed="false">
      <c r="A30" s="44" t="s">
        <v>73</v>
      </c>
    </row>
    <row r="31" customFormat="false" ht="15" hidden="false" customHeight="false" outlineLevel="0" collapsed="false">
      <c r="A31" s="44" t="s">
        <v>74</v>
      </c>
    </row>
    <row r="32" customFormat="false" ht="15" hidden="false" customHeight="false" outlineLevel="0" collapsed="false">
      <c r="A32" s="44" t="s">
        <v>75</v>
      </c>
    </row>
    <row r="33" customFormat="false" ht="15" hidden="false" customHeight="false" outlineLevel="0" collapsed="false">
      <c r="A33" s="44"/>
    </row>
    <row r="34" customFormat="false" ht="15" hidden="false" customHeight="false" outlineLevel="0" collapsed="false">
      <c r="A34" s="45" t="s">
        <v>76</v>
      </c>
    </row>
    <row r="35" customFormat="false" ht="15" hidden="false" customHeight="false" outlineLevel="0" collapsed="false">
      <c r="A35" s="44"/>
    </row>
    <row r="36" customFormat="false" ht="15" hidden="false" customHeight="false" outlineLevel="0" collapsed="false">
      <c r="A36" s="44" t="s">
        <v>77</v>
      </c>
    </row>
    <row r="37" customFormat="false" ht="15" hidden="false" customHeight="false" outlineLevel="0" collapsed="false">
      <c r="A37" s="44" t="s">
        <v>78</v>
      </c>
    </row>
    <row r="38" customFormat="false" ht="15" hidden="false" customHeight="false" outlineLevel="0" collapsed="false">
      <c r="A38" s="44" t="s">
        <v>79</v>
      </c>
    </row>
    <row r="39" customFormat="false" ht="15" hidden="false" customHeight="false" outlineLevel="0" collapsed="false">
      <c r="A39" s="44" t="s">
        <v>80</v>
      </c>
    </row>
    <row r="40" customFormat="false" ht="15" hidden="false" customHeight="false" outlineLevel="0" collapsed="false">
      <c r="A40" s="44" t="s">
        <v>81</v>
      </c>
    </row>
    <row r="41" customFormat="false" ht="15" hidden="false" customHeight="false" outlineLevel="0" collapsed="false">
      <c r="A41" s="44" t="s">
        <v>82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2026-01-28T03:11:22Z</dcterms:created>
  <dc:creator>openpyxl</dc:creator>
  <dc:description/>
  <dc:language>en-US</dc:language>
  <cp:lastModifiedBy/>
  <dcterms:modified xsi:type="dcterms:W3CDTF">2026-01-28T03:11:33Z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