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otentabelle" sheetId="1" state="visible" r:id="rId1"/>
    <sheet xmlns:r="http://schemas.openxmlformats.org/officeDocument/2006/relationships" name="Notenschlüssel" sheetId="2" state="visible" r:id="rId2"/>
    <sheet xmlns:r="http://schemas.openxmlformats.org/officeDocument/2006/relationships" name="Punktetabelle" sheetId="3" state="visible" r:id="rId3"/>
    <sheet xmlns:r="http://schemas.openxmlformats.org/officeDocument/2006/relationships" name="Gewichtete Noten" sheetId="4" state="visible" r:id="rId4"/>
    <sheet xmlns:r="http://schemas.openxmlformats.org/officeDocument/2006/relationships" name="Dezimalwerte" sheetId="5" state="visible" r:id="rId5"/>
    <sheet xmlns:r="http://schemas.openxmlformats.org/officeDocument/2006/relationships" name="Klassenspiegel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073763"/>
      <sz val="16"/>
    </font>
    <font>
      <b val="1"/>
      <color rgb="00FFFFFF"/>
      <sz val="11"/>
    </font>
    <font>
      <b val="1"/>
      <color rgb="00073763"/>
      <sz val="12"/>
    </font>
    <font>
      <b val="1"/>
    </font>
    <font>
      <b val="1"/>
      <color rgb="00073763"/>
      <sz val="14"/>
    </font>
    <font>
      <i val="1"/>
      <color rgb="00666666"/>
      <sz val="9"/>
    </font>
    <font>
      <b val="1"/>
      <color rgb="00073763"/>
      <sz val="10"/>
    </font>
    <font>
      <i val="1"/>
      <color rgb="00666666"/>
      <sz val="10"/>
    </font>
  </fonts>
  <fills count="5">
    <fill>
      <patternFill/>
    </fill>
    <fill>
      <patternFill patternType="gray125"/>
    </fill>
    <fill>
      <patternFill patternType="solid">
        <fgColor rgb="00073763"/>
      </patternFill>
    </fill>
    <fill>
      <patternFill patternType="solid">
        <fgColor rgb="00FFFFC7"/>
      </patternFill>
    </fill>
    <fill>
      <patternFill patternType="solid">
        <fgColor rgb="00E2E8F0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pivotButton="0" quotePrefix="0" xfId="0"/>
    <xf numFmtId="0" fontId="3" fillId="0" borderId="0" pivotButton="0" quotePrefix="0" xfId="0"/>
    <xf numFmtId="0" fontId="4" fillId="0" borderId="0" applyAlignment="1" pivotButton="0" quotePrefix="0" xfId="0">
      <alignment horizontal="center" vertical="center"/>
    </xf>
    <xf numFmtId="0" fontId="5" fillId="0" borderId="0" pivotButton="0" quotePrefix="0" xfId="0"/>
    <xf numFmtId="0" fontId="6" fillId="0" borderId="0" pivotButton="0" quotePrefix="0" xfId="0"/>
    <xf numFmtId="0" fontId="4" fillId="0" borderId="0" pivotButton="0" quotePrefix="0" xfId="0"/>
    <xf numFmtId="0" fontId="0" fillId="3" borderId="0" pivotButton="0" quotePrefix="0" xfId="0"/>
    <xf numFmtId="0" fontId="7" fillId="4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8" fillId="0" borderId="0" pivotButton="0" quotePrefix="0" xfId="0"/>
  </cellXfs>
  <cellStyles count="1">
    <cellStyle name="Normal" xfId="0" builtinId="0" hidden="0"/>
  </cellStyles>
  <dxfs count="4">
    <dxf>
      <fill>
        <patternFill patternType="solid">
          <fgColor rgb="00DCFCE7"/>
          <bgColor rgb="00DCFCE7"/>
        </patternFill>
      </fill>
    </dxf>
    <dxf>
      <fill>
        <patternFill patternType="solid">
          <fgColor rgb="00FEF9C3"/>
          <bgColor rgb="00FEF9C3"/>
        </patternFill>
      </fill>
    </dxf>
    <dxf>
      <fill>
        <patternFill patternType="solid">
          <fgColor rgb="00FED7AA"/>
          <bgColor rgb="00FED7AA"/>
        </patternFill>
      </fill>
    </dxf>
    <dxf>
      <fill>
        <patternFill patternType="solid">
          <fgColor rgb="00FECACA"/>
          <bgColor rgb="00FECAC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10" customWidth="1" min="3" max="3"/>
    <col width="10" customWidth="1" min="4" max="4"/>
    <col width="10" customWidth="1" min="5" max="5"/>
    <col width="10" customWidth="1" min="6" max="6"/>
    <col width="12" customWidth="1" min="7" max="7"/>
    <col width="14" customWidth="1" min="8" max="8"/>
  </cols>
  <sheetData>
    <row r="1">
      <c r="A1" s="1" t="inlineStr">
        <is>
          <t>Notentabelle Klasse 8a – Mathematik</t>
        </is>
      </c>
    </row>
    <row r="3">
      <c r="A3" s="2" t="inlineStr">
        <is>
          <t>Nr.</t>
        </is>
      </c>
      <c r="B3" s="2" t="inlineStr">
        <is>
          <t>Name</t>
        </is>
      </c>
      <c r="C3" s="2" t="inlineStr">
        <is>
          <t>KA 1</t>
        </is>
      </c>
      <c r="D3" s="2" t="inlineStr">
        <is>
          <t>KA 2</t>
        </is>
      </c>
      <c r="E3" s="2" t="inlineStr">
        <is>
          <t>KA 3</t>
        </is>
      </c>
      <c r="F3" s="2" t="inlineStr">
        <is>
          <t>Mündlich</t>
        </is>
      </c>
      <c r="G3" s="2" t="inlineStr">
        <is>
          <t>Ø Note</t>
        </is>
      </c>
      <c r="H3" s="2" t="inlineStr">
        <is>
          <t>Zeugnisnote</t>
        </is>
      </c>
    </row>
    <row r="4">
      <c r="A4" s="3" t="n">
        <v>1</v>
      </c>
      <c r="B4" s="4" t="inlineStr">
        <is>
          <t>Müller, Anna</t>
        </is>
      </c>
      <c r="C4" s="3" t="n">
        <v>2</v>
      </c>
      <c r="D4" s="3" t="n">
        <v>1</v>
      </c>
      <c r="E4" s="3" t="n">
        <v>2</v>
      </c>
      <c r="F4" s="3" t="n">
        <v>2</v>
      </c>
      <c r="G4" s="3">
        <f>ROUND(AVERAGE(C4:F4),2)</f>
        <v/>
      </c>
      <c r="H4" s="3">
        <f>VLOOKUP(G4,Notenschlüssel!$A$3:$B$8,2,TRUE)</f>
        <v/>
      </c>
    </row>
    <row r="5">
      <c r="A5" s="3" t="n">
        <v>2</v>
      </c>
      <c r="B5" s="4" t="inlineStr">
        <is>
          <t>Schmidt, Max</t>
        </is>
      </c>
      <c r="C5" s="3" t="n">
        <v>3</v>
      </c>
      <c r="D5" s="3" t="n">
        <v>3</v>
      </c>
      <c r="E5" s="3" t="n">
        <v>2</v>
      </c>
      <c r="F5" s="3" t="n">
        <v>3</v>
      </c>
      <c r="G5" s="3">
        <f>ROUND(AVERAGE(C5:F5),2)</f>
        <v/>
      </c>
      <c r="H5" s="3">
        <f>VLOOKUP(G5,Notenschlüssel!$A$3:$B$8,2,TRUE)</f>
        <v/>
      </c>
    </row>
    <row r="6">
      <c r="A6" s="3" t="n">
        <v>3</v>
      </c>
      <c r="B6" s="4" t="inlineStr">
        <is>
          <t>Weber, Lisa</t>
        </is>
      </c>
      <c r="C6" s="3" t="n">
        <v>1</v>
      </c>
      <c r="D6" s="3" t="n">
        <v>1</v>
      </c>
      <c r="E6" s="3" t="n">
        <v>1</v>
      </c>
      <c r="F6" s="3" t="n">
        <v>1</v>
      </c>
      <c r="G6" s="3">
        <f>ROUND(AVERAGE(C6:F6),2)</f>
        <v/>
      </c>
      <c r="H6" s="3">
        <f>VLOOKUP(G6,Notenschlüssel!$A$3:$B$8,2,TRUE)</f>
        <v/>
      </c>
    </row>
    <row r="7">
      <c r="A7" s="3" t="n">
        <v>4</v>
      </c>
      <c r="B7" s="4" t="inlineStr">
        <is>
          <t>Fischer, Tim</t>
        </is>
      </c>
      <c r="C7" s="3" t="n">
        <v>4</v>
      </c>
      <c r="D7" s="3" t="n">
        <v>3</v>
      </c>
      <c r="E7" s="3" t="n">
        <v>4</v>
      </c>
      <c r="F7" s="3" t="n">
        <v>3</v>
      </c>
      <c r="G7" s="3">
        <f>ROUND(AVERAGE(C7:F7),2)</f>
        <v/>
      </c>
      <c r="H7" s="3">
        <f>VLOOKUP(G7,Notenschlüssel!$A$3:$B$8,2,TRUE)</f>
        <v/>
      </c>
    </row>
    <row r="8">
      <c r="A8" s="3" t="n">
        <v>5</v>
      </c>
      <c r="B8" s="4" t="inlineStr">
        <is>
          <t>Meyer, Sarah</t>
        </is>
      </c>
      <c r="C8" s="3" t="n">
        <v>2</v>
      </c>
      <c r="D8" s="3" t="n">
        <v>2</v>
      </c>
      <c r="E8" s="3" t="n">
        <v>3</v>
      </c>
      <c r="F8" s="3" t="n">
        <v>2</v>
      </c>
      <c r="G8" s="3">
        <f>ROUND(AVERAGE(C8:F8),2)</f>
        <v/>
      </c>
      <c r="H8" s="3">
        <f>VLOOKUP(G8,Notenschlüssel!$A$3:$B$8,2,TRUE)</f>
        <v/>
      </c>
    </row>
    <row r="9">
      <c r="A9" s="3" t="n">
        <v>6</v>
      </c>
      <c r="B9" s="4" t="inlineStr">
        <is>
          <t>Becker, Jonas</t>
        </is>
      </c>
      <c r="C9" s="3" t="n">
        <v>3</v>
      </c>
      <c r="D9" s="3" t="n">
        <v>4</v>
      </c>
      <c r="E9" s="3" t="n">
        <v>3</v>
      </c>
      <c r="F9" s="3" t="n">
        <v>4</v>
      </c>
      <c r="G9" s="3">
        <f>ROUND(AVERAGE(C9:F9),2)</f>
        <v/>
      </c>
      <c r="H9" s="3">
        <f>VLOOKUP(G9,Notenschlüssel!$A$3:$B$8,2,TRUE)</f>
        <v/>
      </c>
    </row>
    <row r="10">
      <c r="A10" s="3" t="n">
        <v>7</v>
      </c>
      <c r="B10" s="4" t="inlineStr">
        <is>
          <t>Hoffmann, Laura</t>
        </is>
      </c>
      <c r="C10" s="3" t="n">
        <v>1</v>
      </c>
      <c r="D10" s="3" t="n">
        <v>2</v>
      </c>
      <c r="E10" s="3" t="n">
        <v>2</v>
      </c>
      <c r="F10" s="3" t="n">
        <v>1</v>
      </c>
      <c r="G10" s="3">
        <f>ROUND(AVERAGE(C10:F10),2)</f>
        <v/>
      </c>
      <c r="H10" s="3">
        <f>VLOOKUP(G10,Notenschlüssel!$A$3:$B$8,2,TRUE)</f>
        <v/>
      </c>
    </row>
    <row r="11">
      <c r="A11" s="3" t="n">
        <v>8</v>
      </c>
      <c r="B11" s="4" t="inlineStr">
        <is>
          <t>Koch, Felix</t>
        </is>
      </c>
      <c r="C11" s="3" t="n">
        <v>5</v>
      </c>
      <c r="D11" s="3" t="n">
        <v>4</v>
      </c>
      <c r="E11" s="3" t="n">
        <v>5</v>
      </c>
      <c r="F11" s="3" t="n">
        <v>4</v>
      </c>
      <c r="G11" s="3">
        <f>ROUND(AVERAGE(C11:F11),2)</f>
        <v/>
      </c>
      <c r="H11" s="3">
        <f>VLOOKUP(G11,Notenschlüssel!$A$3:$B$8,2,TRUE)</f>
        <v/>
      </c>
    </row>
    <row r="12">
      <c r="A12" s="3" t="n">
        <v>9</v>
      </c>
      <c r="B12" s="4" t="inlineStr">
        <is>
          <t>Richter, Emma</t>
        </is>
      </c>
      <c r="C12" s="3" t="n">
        <v>2</v>
      </c>
      <c r="D12" s="3" t="n">
        <v>3</v>
      </c>
      <c r="E12" s="3" t="n">
        <v>2</v>
      </c>
      <c r="F12" s="3" t="n">
        <v>2</v>
      </c>
      <c r="G12" s="3">
        <f>ROUND(AVERAGE(C12:F12),2)</f>
        <v/>
      </c>
      <c r="H12" s="3">
        <f>VLOOKUP(G12,Notenschlüssel!$A$3:$B$8,2,TRUE)</f>
        <v/>
      </c>
    </row>
    <row r="13">
      <c r="A13" s="3" t="n">
        <v>10</v>
      </c>
      <c r="B13" s="4" t="inlineStr">
        <is>
          <t>Wolf, Paul</t>
        </is>
      </c>
      <c r="C13" s="3" t="n">
        <v>3</v>
      </c>
      <c r="D13" s="3" t="n">
        <v>2</v>
      </c>
      <c r="E13" s="3" t="n">
        <v>3</v>
      </c>
      <c r="F13" s="3" t="n">
        <v>3</v>
      </c>
      <c r="G13" s="3">
        <f>ROUND(AVERAGE(C13:F13),2)</f>
        <v/>
      </c>
      <c r="H13" s="3">
        <f>VLOOKUP(G13,Notenschlüssel!$A$3:$B$8,2,TRUE)</f>
        <v/>
      </c>
    </row>
    <row r="15">
      <c r="A15" s="5" t="inlineStr">
        <is>
          <t>Statistik</t>
        </is>
      </c>
    </row>
    <row r="16">
      <c r="A16" t="inlineStr">
        <is>
          <t>Klassendurchschnitt:</t>
        </is>
      </c>
      <c r="B16" s="6">
        <f>ROUND(AVERAGE(G4:G13),2)</f>
        <v/>
      </c>
    </row>
    <row r="17">
      <c r="A17" t="inlineStr">
        <is>
          <t>Beste Note:</t>
        </is>
      </c>
      <c r="B17" s="6">
        <f>MIN(G4:G13)</f>
        <v/>
      </c>
    </row>
    <row r="18">
      <c r="A18" t="inlineStr">
        <is>
          <t>Schlechteste Note:</t>
        </is>
      </c>
      <c r="B18" s="6">
        <f>MAX(G4:G13)</f>
        <v/>
      </c>
    </row>
    <row r="19">
      <c r="A19" t="inlineStr">
        <is>
          <t>Anzahl Schüler:</t>
        </is>
      </c>
      <c r="B19" s="6">
        <f>COUNT(A4:A13)</f>
        <v/>
      </c>
    </row>
  </sheetData>
  <mergeCells count="2">
    <mergeCell ref="A15:B15"/>
    <mergeCell ref="A1:H1"/>
  </mergeCells>
  <conditionalFormatting sqref="H4:H13">
    <cfRule type="cellIs" priority="1" operator="equal" dxfId="0">
      <formula>1</formula>
    </cfRule>
    <cfRule type="cellIs" priority="2" operator="equal" dxfId="0">
      <formula>2</formula>
    </cfRule>
    <cfRule type="cellIs" priority="3" operator="equal" dxfId="1">
      <formula>3</formula>
    </cfRule>
    <cfRule type="cellIs" priority="4" operator="equal" dxfId="2">
      <formula>4</formula>
    </cfRule>
    <cfRule type="cellIs" priority="5" operator="greaterThanOrEqual" dxfId="3">
      <formula>5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16" customWidth="1" min="1" max="1"/>
    <col width="10" customWidth="1" min="2" max="2"/>
    <col width="15" customWidth="1" min="3" max="3"/>
  </cols>
  <sheetData>
    <row r="1">
      <c r="A1" s="7" t="inlineStr">
        <is>
          <t>Notenschlüssel (Durchschnitt → Note)</t>
        </is>
      </c>
    </row>
    <row r="3">
      <c r="A3" s="2" t="inlineStr">
        <is>
          <t>Durchschnitt ab</t>
        </is>
      </c>
      <c r="B3" s="2" t="inlineStr">
        <is>
          <t>Note</t>
        </is>
      </c>
      <c r="C3" s="2" t="inlineStr">
        <is>
          <t>Bedeutung</t>
        </is>
      </c>
    </row>
    <row r="4">
      <c r="A4" s="3" t="n">
        <v>0</v>
      </c>
      <c r="B4" s="3" t="n">
        <v>1</v>
      </c>
      <c r="C4" s="4" t="inlineStr">
        <is>
          <t>Sehr gut</t>
        </is>
      </c>
    </row>
    <row r="5">
      <c r="A5" s="3" t="n">
        <v>1.5</v>
      </c>
      <c r="B5" s="3" t="n">
        <v>2</v>
      </c>
      <c r="C5" s="4" t="inlineStr">
        <is>
          <t>Gut</t>
        </is>
      </c>
    </row>
    <row r="6">
      <c r="A6" s="3" t="n">
        <v>2.5</v>
      </c>
      <c r="B6" s="3" t="n">
        <v>3</v>
      </c>
      <c r="C6" s="4" t="inlineStr">
        <is>
          <t>Befriedigend</t>
        </is>
      </c>
    </row>
    <row r="7">
      <c r="A7" s="3" t="n">
        <v>3.5</v>
      </c>
      <c r="B7" s="3" t="n">
        <v>4</v>
      </c>
      <c r="C7" s="4" t="inlineStr">
        <is>
          <t>Ausreichend</t>
        </is>
      </c>
    </row>
    <row r="8">
      <c r="A8" s="3" t="n">
        <v>4.5</v>
      </c>
      <c r="B8" s="3" t="n">
        <v>5</v>
      </c>
      <c r="C8" s="4" t="inlineStr">
        <is>
          <t>Mangelhaft</t>
        </is>
      </c>
    </row>
    <row r="9">
      <c r="A9" s="3" t="n">
        <v>5.5</v>
      </c>
      <c r="B9" s="3" t="n">
        <v>6</v>
      </c>
      <c r="C9" s="4" t="inlineStr">
        <is>
          <t>Ungenügend</t>
        </is>
      </c>
    </row>
    <row r="11">
      <c r="A11" s="8" t="inlineStr">
        <is>
          <t>Hinweis: Die Werte müssen aufsteigend sortiert sein für SVERWEIS/VLOOKUP</t>
        </is>
      </c>
    </row>
  </sheetData>
  <mergeCells count="2">
    <mergeCell ref="A1:C1"/>
    <mergeCell ref="A11:C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20"/>
  <sheetViews>
    <sheetView workbookViewId="0">
      <selection activeCell="A1" sqref="A1"/>
    </sheetView>
  </sheetViews>
  <sheetFormatPr baseColWidth="8" defaultRowHeight="15"/>
  <cols>
    <col width="6" customWidth="1" min="1" max="1"/>
    <col width="1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</cols>
  <sheetData>
    <row r="1">
      <c r="A1" s="7" t="inlineStr">
        <is>
          <t>Punktetabelle mit automatischer Notenberechnung</t>
        </is>
      </c>
    </row>
    <row r="3">
      <c r="A3" s="9" t="inlineStr">
        <is>
          <t>Max. Punkte:</t>
        </is>
      </c>
      <c r="B3" t="inlineStr"/>
      <c r="C3" s="10" t="n">
        <v>50</v>
      </c>
      <c r="D3" s="10" t="n">
        <v>50</v>
      </c>
      <c r="E3" s="10" t="n">
        <v>40</v>
      </c>
      <c r="F3" s="9" t="n">
        <v>140</v>
      </c>
    </row>
    <row r="5">
      <c r="A5" s="2" t="inlineStr">
        <is>
          <t>Nr.</t>
        </is>
      </c>
      <c r="B5" s="2" t="inlineStr">
        <is>
          <t>Name</t>
        </is>
      </c>
      <c r="C5" s="2" t="inlineStr">
        <is>
          <t>Test 1</t>
        </is>
      </c>
      <c r="D5" s="2" t="inlineStr">
        <is>
          <t>Test 2</t>
        </is>
      </c>
      <c r="E5" s="2" t="inlineStr">
        <is>
          <t>Test 3</t>
        </is>
      </c>
      <c r="F5" s="2" t="inlineStr">
        <is>
          <t>Gesamt</t>
        </is>
      </c>
      <c r="G5" s="2" t="inlineStr">
        <is>
          <t>Prozent</t>
        </is>
      </c>
      <c r="H5" s="2" t="inlineStr">
        <is>
          <t>Note</t>
        </is>
      </c>
    </row>
    <row r="6">
      <c r="A6" s="3" t="n">
        <v>1</v>
      </c>
      <c r="B6" s="4" t="inlineStr">
        <is>
          <t>Müller, Anna</t>
        </is>
      </c>
      <c r="C6" s="3" t="n">
        <v>45</v>
      </c>
      <c r="D6" s="3" t="n">
        <v>48</v>
      </c>
      <c r="E6" s="3" t="n">
        <v>38</v>
      </c>
      <c r="F6" s="3">
        <f>SUM(C6:E6)</f>
        <v/>
      </c>
      <c r="G6" s="3">
        <f>ROUND(F6/$F$3*100,1)</f>
        <v/>
      </c>
      <c r="H6" s="3">
        <f>ROUND(6-5*(F6/$F$3),1)</f>
        <v/>
      </c>
    </row>
    <row r="7">
      <c r="A7" s="3" t="n">
        <v>2</v>
      </c>
      <c r="B7" s="4" t="inlineStr">
        <is>
          <t>Schmidt, Max</t>
        </is>
      </c>
      <c r="C7" s="3" t="n">
        <v>35</v>
      </c>
      <c r="D7" s="3" t="n">
        <v>30</v>
      </c>
      <c r="E7" s="3" t="n">
        <v>28</v>
      </c>
      <c r="F7" s="3">
        <f>SUM(C7:E7)</f>
        <v/>
      </c>
      <c r="G7" s="3">
        <f>ROUND(F7/$F$3*100,1)</f>
        <v/>
      </c>
      <c r="H7" s="3">
        <f>ROUND(6-5*(F7/$F$3),1)</f>
        <v/>
      </c>
    </row>
    <row r="8">
      <c r="A8" s="3" t="n">
        <v>3</v>
      </c>
      <c r="B8" s="4" t="inlineStr">
        <is>
          <t>Weber, Lisa</t>
        </is>
      </c>
      <c r="C8" s="3" t="n">
        <v>50</v>
      </c>
      <c r="D8" s="3" t="n">
        <v>50</v>
      </c>
      <c r="E8" s="3" t="n">
        <v>40</v>
      </c>
      <c r="F8" s="3">
        <f>SUM(C8:E8)</f>
        <v/>
      </c>
      <c r="G8" s="3">
        <f>ROUND(F8/$F$3*100,1)</f>
        <v/>
      </c>
      <c r="H8" s="3">
        <f>ROUND(6-5*(F8/$F$3),1)</f>
        <v/>
      </c>
    </row>
    <row r="9">
      <c r="A9" s="3" t="n">
        <v>4</v>
      </c>
      <c r="B9" s="4" t="inlineStr">
        <is>
          <t>Fischer, Tim</t>
        </is>
      </c>
      <c r="C9" s="3" t="n">
        <v>28</v>
      </c>
      <c r="D9" s="3" t="n">
        <v>25</v>
      </c>
      <c r="E9" s="3" t="n">
        <v>20</v>
      </c>
      <c r="F9" s="3">
        <f>SUM(C9:E9)</f>
        <v/>
      </c>
      <c r="G9" s="3">
        <f>ROUND(F9/$F$3*100,1)</f>
        <v/>
      </c>
      <c r="H9" s="3">
        <f>ROUND(6-5*(F9/$F$3),1)</f>
        <v/>
      </c>
    </row>
    <row r="10">
      <c r="A10" s="3" t="n">
        <v>5</v>
      </c>
      <c r="B10" s="4" t="inlineStr">
        <is>
          <t>Meyer, Sarah</t>
        </is>
      </c>
      <c r="C10" s="3" t="n">
        <v>42</v>
      </c>
      <c r="D10" s="3" t="n">
        <v>40</v>
      </c>
      <c r="E10" s="3" t="n">
        <v>35</v>
      </c>
      <c r="F10" s="3">
        <f>SUM(C10:E10)</f>
        <v/>
      </c>
      <c r="G10" s="3">
        <f>ROUND(F10/$F$3*100,1)</f>
        <v/>
      </c>
      <c r="H10" s="3">
        <f>ROUND(6-5*(F10/$F$3),1)</f>
        <v/>
      </c>
    </row>
    <row r="13">
      <c r="A13" s="5" t="inlineStr">
        <is>
          <t>Punkteschlüssel (für SVERWEIS)</t>
        </is>
      </c>
    </row>
    <row r="14">
      <c r="J14" s="11" t="inlineStr">
        <is>
          <t>Punkte ab</t>
        </is>
      </c>
      <c r="K14" s="11" t="inlineStr">
        <is>
          <t>Note</t>
        </is>
      </c>
    </row>
    <row r="15">
      <c r="J15" s="12" t="n">
        <v>0</v>
      </c>
      <c r="K15" s="12" t="n">
        <v>6</v>
      </c>
    </row>
    <row r="16">
      <c r="J16" s="12" t="n">
        <v>42</v>
      </c>
      <c r="K16" s="12" t="n">
        <v>5</v>
      </c>
    </row>
    <row r="17">
      <c r="J17" s="12" t="n">
        <v>70</v>
      </c>
      <c r="K17" s="12" t="n">
        <v>4</v>
      </c>
    </row>
    <row r="18">
      <c r="J18" s="12" t="n">
        <v>94</v>
      </c>
      <c r="K18" s="12" t="n">
        <v>3</v>
      </c>
    </row>
    <row r="19">
      <c r="J19" s="12" t="n">
        <v>113</v>
      </c>
      <c r="K19" s="12" t="n">
        <v>2</v>
      </c>
    </row>
    <row r="20">
      <c r="J20" s="12" t="n">
        <v>129</v>
      </c>
      <c r="K20" s="12" t="n">
        <v>1</v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6" customWidth="1" min="1" max="1"/>
    <col width="18" customWidth="1" min="2" max="2"/>
    <col width="12" customWidth="1" min="3" max="3"/>
    <col width="12" customWidth="1" min="4" max="4"/>
    <col width="12" customWidth="1" min="5" max="5"/>
    <col width="12" customWidth="1" min="6" max="6"/>
  </cols>
  <sheetData>
    <row r="1">
      <c r="A1" s="7" t="inlineStr">
        <is>
          <t>Gewichtete Notenberechnung</t>
        </is>
      </c>
    </row>
    <row r="3">
      <c r="A3" s="9" t="inlineStr">
        <is>
          <t>Gewichtung:</t>
        </is>
      </c>
      <c r="B3" t="inlineStr">
        <is>
          <t>Schriftlich (KA)</t>
        </is>
      </c>
      <c r="C3" s="10" t="n">
        <v>0.6</v>
      </c>
      <c r="D3" t="inlineStr">
        <is>
          <t>Mündlich</t>
        </is>
      </c>
      <c r="E3" s="10" t="n">
        <v>0.4</v>
      </c>
    </row>
    <row r="4">
      <c r="A4" s="8" t="inlineStr">
        <is>
          <t>(60% schriftlich, 40% mündlich)</t>
        </is>
      </c>
    </row>
    <row r="6">
      <c r="A6" s="2" t="inlineStr">
        <is>
          <t>Nr.</t>
        </is>
      </c>
      <c r="B6" s="2" t="inlineStr">
        <is>
          <t>Name</t>
        </is>
      </c>
      <c r="C6" s="2" t="inlineStr">
        <is>
          <t>KA-Schnitt</t>
        </is>
      </c>
      <c r="D6" s="2" t="inlineStr">
        <is>
          <t>Mündlich</t>
        </is>
      </c>
      <c r="E6" s="2" t="inlineStr">
        <is>
          <t>Gew. Ø</t>
        </is>
      </c>
      <c r="F6" s="2" t="inlineStr">
        <is>
          <t>Zeugnisnote</t>
        </is>
      </c>
    </row>
    <row r="7">
      <c r="A7" s="3" t="n">
        <v>1</v>
      </c>
      <c r="B7" s="4" t="inlineStr">
        <is>
          <t>Müller, Anna</t>
        </is>
      </c>
      <c r="C7" s="3" t="n">
        <v>1.7</v>
      </c>
      <c r="D7" s="3" t="n">
        <v>2</v>
      </c>
      <c r="E7" s="3">
        <f>ROUND(C7*$C$3+D7*$E$3,2)</f>
        <v/>
      </c>
      <c r="F7" s="3">
        <f>ROUND(E7,0)</f>
        <v/>
      </c>
    </row>
    <row r="8">
      <c r="A8" s="3" t="n">
        <v>2</v>
      </c>
      <c r="B8" s="4" t="inlineStr">
        <is>
          <t>Schmidt, Max</t>
        </is>
      </c>
      <c r="C8" s="3" t="n">
        <v>2.7</v>
      </c>
      <c r="D8" s="3" t="n">
        <v>3</v>
      </c>
      <c r="E8" s="3">
        <f>ROUND(C8*$C$3+D8*$E$3,2)</f>
        <v/>
      </c>
      <c r="F8" s="3">
        <f>ROUND(E8,0)</f>
        <v/>
      </c>
    </row>
    <row r="9">
      <c r="A9" s="3" t="n">
        <v>3</v>
      </c>
      <c r="B9" s="4" t="inlineStr">
        <is>
          <t>Weber, Lisa</t>
        </is>
      </c>
      <c r="C9" s="3" t="n">
        <v>1</v>
      </c>
      <c r="D9" s="3" t="n">
        <v>1</v>
      </c>
      <c r="E9" s="3">
        <f>ROUND(C9*$C$3+D9*$E$3,2)</f>
        <v/>
      </c>
      <c r="F9" s="3">
        <f>ROUND(E9,0)</f>
        <v/>
      </c>
    </row>
    <row r="10">
      <c r="A10" s="3" t="n">
        <v>4</v>
      </c>
      <c r="B10" s="4" t="inlineStr">
        <is>
          <t>Fischer, Tim</t>
        </is>
      </c>
      <c r="C10" s="3" t="n">
        <v>3.7</v>
      </c>
      <c r="D10" s="3" t="n">
        <v>3</v>
      </c>
      <c r="E10" s="3">
        <f>ROUND(C10*$C$3+D10*$E$3,2)</f>
        <v/>
      </c>
      <c r="F10" s="3">
        <f>ROUND(E10,0)</f>
        <v/>
      </c>
    </row>
    <row r="11">
      <c r="A11" s="3" t="n">
        <v>5</v>
      </c>
      <c r="B11" s="4" t="inlineStr">
        <is>
          <t>Meyer, Sarah</t>
        </is>
      </c>
      <c r="C11" s="3" t="n">
        <v>2.3</v>
      </c>
      <c r="D11" s="3" t="n">
        <v>2</v>
      </c>
      <c r="E11" s="3">
        <f>ROUND(C11*$C$3+D11*$E$3,2)</f>
        <v/>
      </c>
      <c r="F11" s="3">
        <f>ROUND(E11,0)</f>
        <v/>
      </c>
    </row>
    <row r="14">
      <c r="A14" s="13" t="inlineStr">
        <is>
          <t>Formel: =C7*$C$3+D7*$E$3</t>
        </is>
      </c>
    </row>
    <row r="15">
      <c r="A15" s="13" t="inlineStr">
        <is>
          <t>Gewichteter Durchschnitt = (Note1 × Gewicht1 + Note2 × Gewicht2)</t>
        </is>
      </c>
    </row>
  </sheetData>
  <mergeCells count="1"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20" customWidth="1" min="3" max="3"/>
  </cols>
  <sheetData>
    <row r="1">
      <c r="A1" s="7" t="inlineStr">
        <is>
          <t>Umrechnungstabelle: Schulnoten ↔ Dezimalwerte</t>
        </is>
      </c>
    </row>
    <row r="3">
      <c r="A3" s="2" t="inlineStr">
        <is>
          <t>Schulnote</t>
        </is>
      </c>
      <c r="B3" s="2" t="inlineStr">
        <is>
          <t>Dezimalwert</t>
        </is>
      </c>
      <c r="C3" s="2" t="inlineStr">
        <is>
          <t>Bedeutung</t>
        </is>
      </c>
    </row>
    <row r="4">
      <c r="A4" s="3" t="inlineStr">
        <is>
          <t>1+</t>
        </is>
      </c>
      <c r="B4" s="3" t="n">
        <v>0.7</v>
      </c>
      <c r="C4" s="4" t="inlineStr">
        <is>
          <t>Sehr gut plus</t>
        </is>
      </c>
    </row>
    <row r="5">
      <c r="A5" s="3" t="inlineStr">
        <is>
          <t>1</t>
        </is>
      </c>
      <c r="B5" s="3" t="n">
        <v>1</v>
      </c>
      <c r="C5" s="4" t="inlineStr">
        <is>
          <t>Sehr gut</t>
        </is>
      </c>
    </row>
    <row r="6">
      <c r="A6" s="3" t="inlineStr">
        <is>
          <t>1-</t>
        </is>
      </c>
      <c r="B6" s="3" t="n">
        <v>1.3</v>
      </c>
      <c r="C6" s="4" t="inlineStr">
        <is>
          <t>Sehr gut minus</t>
        </is>
      </c>
    </row>
    <row r="7">
      <c r="A7" s="3" t="inlineStr">
        <is>
          <t>2+</t>
        </is>
      </c>
      <c r="B7" s="3" t="n">
        <v>1.7</v>
      </c>
      <c r="C7" s="4" t="inlineStr">
        <is>
          <t>Gut plus</t>
        </is>
      </c>
    </row>
    <row r="8">
      <c r="A8" s="3" t="inlineStr">
        <is>
          <t>2</t>
        </is>
      </c>
      <c r="B8" s="3" t="n">
        <v>2</v>
      </c>
      <c r="C8" s="4" t="inlineStr">
        <is>
          <t>Gut</t>
        </is>
      </c>
    </row>
    <row r="9">
      <c r="A9" s="3" t="inlineStr">
        <is>
          <t>2-</t>
        </is>
      </c>
      <c r="B9" s="3" t="n">
        <v>2.3</v>
      </c>
      <c r="C9" s="4" t="inlineStr">
        <is>
          <t>Gut minus</t>
        </is>
      </c>
    </row>
    <row r="10">
      <c r="A10" s="3" t="inlineStr">
        <is>
          <t>3+</t>
        </is>
      </c>
      <c r="B10" s="3" t="n">
        <v>2.7</v>
      </c>
      <c r="C10" s="4" t="inlineStr">
        <is>
          <t>Befriedigend plus</t>
        </is>
      </c>
    </row>
    <row r="11">
      <c r="A11" s="3" t="inlineStr">
        <is>
          <t>3</t>
        </is>
      </c>
      <c r="B11" s="3" t="n">
        <v>3</v>
      </c>
      <c r="C11" s="4" t="inlineStr">
        <is>
          <t>Befriedigend</t>
        </is>
      </c>
    </row>
    <row r="12">
      <c r="A12" s="3" t="inlineStr">
        <is>
          <t>3-</t>
        </is>
      </c>
      <c r="B12" s="3" t="n">
        <v>3.3</v>
      </c>
      <c r="C12" s="4" t="inlineStr">
        <is>
          <t>Befriedigend minus</t>
        </is>
      </c>
    </row>
    <row r="13">
      <c r="A13" s="3" t="inlineStr">
        <is>
          <t>4+</t>
        </is>
      </c>
      <c r="B13" s="3" t="n">
        <v>3.7</v>
      </c>
      <c r="C13" s="4" t="inlineStr">
        <is>
          <t>Ausreichend plus</t>
        </is>
      </c>
    </row>
    <row r="14">
      <c r="A14" s="3" t="inlineStr">
        <is>
          <t>4</t>
        </is>
      </c>
      <c r="B14" s="3" t="n">
        <v>4</v>
      </c>
      <c r="C14" s="4" t="inlineStr">
        <is>
          <t>Ausreichend</t>
        </is>
      </c>
    </row>
    <row r="15">
      <c r="A15" s="3" t="inlineStr">
        <is>
          <t>4-</t>
        </is>
      </c>
      <c r="B15" s="3" t="n">
        <v>4.3</v>
      </c>
      <c r="C15" s="4" t="inlineStr">
        <is>
          <t>Ausreichend minus</t>
        </is>
      </c>
    </row>
    <row r="16">
      <c r="A16" s="3" t="inlineStr">
        <is>
          <t>5+</t>
        </is>
      </c>
      <c r="B16" s="3" t="n">
        <v>4.7</v>
      </c>
      <c r="C16" s="4" t="inlineStr">
        <is>
          <t>Mangelhaft plus</t>
        </is>
      </c>
    </row>
    <row r="17">
      <c r="A17" s="3" t="inlineStr">
        <is>
          <t>5</t>
        </is>
      </c>
      <c r="B17" s="3" t="n">
        <v>5</v>
      </c>
      <c r="C17" s="4" t="inlineStr">
        <is>
          <t>Mangelhaft</t>
        </is>
      </c>
    </row>
    <row r="18">
      <c r="A18" s="3" t="inlineStr">
        <is>
          <t>5-</t>
        </is>
      </c>
      <c r="B18" s="3" t="n">
        <v>5.3</v>
      </c>
      <c r="C18" s="4" t="inlineStr">
        <is>
          <t>Mangelhaft minus</t>
        </is>
      </c>
    </row>
    <row r="19">
      <c r="A19" s="3" t="inlineStr">
        <is>
          <t>6</t>
        </is>
      </c>
      <c r="B19" s="3" t="n">
        <v>6</v>
      </c>
      <c r="C19" s="4" t="inlineStr">
        <is>
          <t>Ungenügend</t>
        </is>
      </c>
    </row>
  </sheetData>
  <mergeCells count="1">
    <mergeCell ref="A1:D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20" customWidth="1" min="1" max="1"/>
    <col width="10" customWidth="1" min="2" max="2"/>
    <col width="10" customWidth="1" min="3" max="3"/>
  </cols>
  <sheetData>
    <row r="1">
      <c r="A1" s="7" t="inlineStr">
        <is>
          <t>Klassenspiegel - Notenverteilung</t>
        </is>
      </c>
    </row>
    <row r="3">
      <c r="A3" s="2" t="inlineStr">
        <is>
          <t>Note</t>
        </is>
      </c>
      <c r="B3" s="2" t="inlineStr">
        <is>
          <t>Anzahl</t>
        </is>
      </c>
      <c r="C3" s="2" t="inlineStr">
        <is>
          <t>Prozent</t>
        </is>
      </c>
    </row>
    <row r="4">
      <c r="A4" s="3" t="n">
        <v>1</v>
      </c>
      <c r="B4" s="3">
        <f>COUNTIF(Notentabelle!H4:H13,1)</f>
        <v/>
      </c>
      <c r="C4" s="3">
        <f>IF(SUM($B$4:$B$9)&gt;0,ROUND(B4/SUM($B$4:$B$9)*100,1),0)</f>
        <v/>
      </c>
    </row>
    <row r="5">
      <c r="A5" s="3" t="n">
        <v>2</v>
      </c>
      <c r="B5" s="3">
        <f>COUNTIF(Notentabelle!H4:H13,2)</f>
        <v/>
      </c>
      <c r="C5" s="3">
        <f>IF(SUM($B$4:$B$9)&gt;0,ROUND(B5/SUM($B$4:$B$9)*100,1),0)</f>
        <v/>
      </c>
    </row>
    <row r="6">
      <c r="A6" s="3" t="n">
        <v>3</v>
      </c>
      <c r="B6" s="3">
        <f>COUNTIF(Notentabelle!H4:H13,3)</f>
        <v/>
      </c>
      <c r="C6" s="3">
        <f>IF(SUM($B$4:$B$9)&gt;0,ROUND(B6/SUM($B$4:$B$9)*100,1),0)</f>
        <v/>
      </c>
    </row>
    <row r="7">
      <c r="A7" s="3" t="n">
        <v>4</v>
      </c>
      <c r="B7" s="3">
        <f>COUNTIF(Notentabelle!H4:H13,4)</f>
        <v/>
      </c>
      <c r="C7" s="3">
        <f>IF(SUM($B$4:$B$9)&gt;0,ROUND(B7/SUM($B$4:$B$9)*100,1),0)</f>
        <v/>
      </c>
    </row>
    <row r="8">
      <c r="A8" s="3" t="n">
        <v>5</v>
      </c>
      <c r="B8" s="3">
        <f>COUNTIF(Notentabelle!H4:H13,5)</f>
        <v/>
      </c>
      <c r="C8" s="3">
        <f>IF(SUM($B$4:$B$9)&gt;0,ROUND(B8/SUM($B$4:$B$9)*100,1),0)</f>
        <v/>
      </c>
    </row>
    <row r="9">
      <c r="A9" s="3" t="n">
        <v>6</v>
      </c>
      <c r="B9" s="3">
        <f>COUNTIF(Notentabelle!H4:H13,6)</f>
        <v/>
      </c>
      <c r="C9" s="3">
        <f>IF(SUM($B$4:$B$9)&gt;0,ROUND(B9/SUM($B$4:$B$9)*100,1),0)</f>
        <v/>
      </c>
    </row>
    <row r="10">
      <c r="A10" s="9" t="inlineStr">
        <is>
          <t>Gesamt</t>
        </is>
      </c>
      <c r="B10" s="6">
        <f>SUM(B4:B9)</f>
        <v/>
      </c>
      <c r="C10" s="12" t="inlineStr">
        <is>
          <t>100</t>
        </is>
      </c>
    </row>
    <row r="13">
      <c r="A13" s="5" t="inlineStr">
        <is>
          <t>Klassenstatistik</t>
        </is>
      </c>
    </row>
    <row r="14">
      <c r="A14" t="inlineStr">
        <is>
          <t>Klassendurchschnitt:</t>
        </is>
      </c>
      <c r="B14" s="9">
        <f>Notentabelle!B16</f>
        <v/>
      </c>
    </row>
    <row r="15">
      <c r="A15" t="inlineStr">
        <is>
          <t>Durchfallquote (Note 5-6):</t>
        </is>
      </c>
      <c r="B15" s="9">
        <f>IF(SUM(B4:B9)&gt;0,ROUND((B8+B9)/SUM(B4:B9)*100,1),0)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2026-01-05T09:53:08Z</dcterms:created>
  <dcterms:modified xmlns:dcterms="http://purl.org/dc/terms/" xmlns:xsi="http://www.w3.org/2001/XMLSchema-instance" xsi:type="dcterms:W3CDTF">2026-01-05T09:53:08Z</dcterms:modified>
</cp:coreProperties>
</file>