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haltsabrechnung" sheetId="1" state="visible" r:id="rId2"/>
    <sheet name="Beitragssätze &amp; Rechner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<sst xmlns="http://schemas.openxmlformats.org/spreadsheetml/2006/main" count="117" uniqueCount="114">
  <si>
    <t xml:space="preserve">LOHN- UND GEHALTSABRECHNUNG</t>
  </si>
  <si>
    <t xml:space="preserve">gemäß § 108 Gewerbeordnung (GewO)</t>
  </si>
  <si>
    <t xml:space="preserve">① STAMMDATEN</t>
  </si>
  <si>
    <t xml:space="preserve">Arbeitgeber – Name / Firma</t>
  </si>
  <si>
    <t xml:space="preserve">Musterfirma GmbH</t>
  </si>
  <si>
    <t xml:space="preserve">Arbeitgeber – Straße &amp; Nr.</t>
  </si>
  <si>
    <t xml:space="preserve">Musterstraße 1</t>
  </si>
  <si>
    <t xml:space="preserve">Arbeitgeber – PLZ / Ort</t>
  </si>
  <si>
    <t xml:space="preserve">12345 Musterstadt</t>
  </si>
  <si>
    <t xml:space="preserve">Arbeitnehmer – Name</t>
  </si>
  <si>
    <t xml:space="preserve">Max Mustermann</t>
  </si>
  <si>
    <t xml:space="preserve">Arbeitnehmer – Straße &amp; Nr.</t>
  </si>
  <si>
    <t xml:space="preserve">Arbeiterweg 7</t>
  </si>
  <si>
    <t xml:space="preserve">Arbeitnehmer – PLZ / Ort</t>
  </si>
  <si>
    <t xml:space="preserve">54321 Beispielort</t>
  </si>
  <si>
    <t xml:space="preserve">Geburtsdatum Arbeitnehmer</t>
  </si>
  <si>
    <t xml:space="preserve">01.01.1985</t>
  </si>
  <si>
    <t xml:space="preserve">Sozialversicherungsnummer</t>
  </si>
  <si>
    <t xml:space="preserve">12 010185 M 000</t>
  </si>
  <si>
    <t xml:space="preserve">Steuer-ID</t>
  </si>
  <si>
    <t xml:space="preserve">12 345 678 901</t>
  </si>
  <si>
    <t xml:space="preserve">Steuerklasse</t>
  </si>
  <si>
    <t xml:space="preserve">I</t>
  </si>
  <si>
    <t xml:space="preserve">Krankenkasse</t>
  </si>
  <si>
    <t xml:space="preserve">AOK</t>
  </si>
  <si>
    <t xml:space="preserve">Abrechnungszeitraum</t>
  </si>
  <si>
    <t xml:space="preserve">01.07.2025 – 31.07.2025</t>
  </si>
  <si>
    <t xml:space="preserve">② BRUTTOBEZÜGE</t>
  </si>
  <si>
    <t xml:space="preserve">Bestandteil</t>
  </si>
  <si>
    <t xml:space="preserve">Beschreibung</t>
  </si>
  <si>
    <t xml:space="preserve">Betrag (€)</t>
  </si>
  <si>
    <t xml:space="preserve">Grundgehalt</t>
  </si>
  <si>
    <t xml:space="preserve">Vertraglich vereinbart</t>
  </si>
  <si>
    <t xml:space="preserve">Überstundenvergütung</t>
  </si>
  <si>
    <t xml:space="preserve">Zusatzvergütung für Mehrarbeit</t>
  </si>
  <si>
    <t xml:space="preserve">Urlaubsgeld</t>
  </si>
  <si>
    <t xml:space="preserve">Jährliche Sonderzahlung</t>
  </si>
  <si>
    <t xml:space="preserve">Weihnachtsgeld</t>
  </si>
  <si>
    <t xml:space="preserve">13. Monatsgehalt</t>
  </si>
  <si>
    <t xml:space="preserve">Verm. wirksame Leistungen (VL)</t>
  </si>
  <si>
    <t xml:space="preserve">Arbeitgeberzuschuss VL</t>
  </si>
  <si>
    <t xml:space="preserve">Sonstige Zulagen</t>
  </si>
  <si>
    <t xml:space="preserve">Weitere variable Bestandteile</t>
  </si>
  <si>
    <t xml:space="preserve">BRUTTOGEHALT GESAMT</t>
  </si>
  <si>
    <t xml:space="preserve">Summe aller Bruttobezüge</t>
  </si>
  <si>
    <t xml:space="preserve">③ GESETZLICHE ABZÜGE – STEUERN</t>
  </si>
  <si>
    <t xml:space="preserve">Abzugsposten</t>
  </si>
  <si>
    <t xml:space="preserve">Satz / Bemerkung</t>
  </si>
  <si>
    <t xml:space="preserve">Satz (%)  </t>
  </si>
  <si>
    <t xml:space="preserve">Lohnsteuer (LSt)</t>
  </si>
  <si>
    <t xml:space="preserve">Gem. Steuerklasse I (pauschal)</t>
  </si>
  <si>
    <t xml:space="preserve">Kirchensteuer (KiSt)</t>
  </si>
  <si>
    <t xml:space="preserve">Kath./Evang. (ggf. 0%)</t>
  </si>
  <si>
    <t xml:space="preserve">Solidaritätszuschlag (SolZ)</t>
  </si>
  <si>
    <t xml:space="preserve">Entfällt meist bei Steuerklasse I</t>
  </si>
  <si>
    <t xml:space="preserve">Summe Steuern</t>
  </si>
  <si>
    <t xml:space="preserve">④ GESETZLICHE ABZÜGE – SOZIALVERSICHERUNG</t>
  </si>
  <si>
    <t xml:space="preserve">Krankenversicherung (KV)</t>
  </si>
  <si>
    <t xml:space="preserve">AN-Anteil (allg. Satz 7,3% + Zusatz)</t>
  </si>
  <si>
    <t xml:space="preserve">Pflegeversicherung (PV)</t>
  </si>
  <si>
    <t xml:space="preserve">AN-Anteil inkl. Kinderlosenzuschlag</t>
  </si>
  <si>
    <t xml:space="preserve">Rentenversicherung (RV)</t>
  </si>
  <si>
    <t xml:space="preserve">AN-Anteil 9,3%</t>
  </si>
  <si>
    <t xml:space="preserve">Arbeitslosenversicherung (AV)</t>
  </si>
  <si>
    <t xml:space="preserve">AN-Anteil 1,3%</t>
  </si>
  <si>
    <t xml:space="preserve">Summe Sozialabgaben</t>
  </si>
  <si>
    <t xml:space="preserve">⑤ ZUSAMMENFASSUNG UND NETTOGEHALT</t>
  </si>
  <si>
    <t xml:space="preserve">Bruttogehalt</t>
  </si>
  <si>
    <t xml:space="preserve">− Steuern</t>
  </si>
  <si>
    <t xml:space="preserve">− Sozialabgaben</t>
  </si>
  <si>
    <t xml:space="preserve">NETTOGEHALT</t>
  </si>
  <si>
    <t xml:space="preserve">⑥ HINWEISE</t>
  </si>
  <si>
    <t xml:space="preserve">• Die Beitragssätze zur Sozialversicherung sind regelmäßig zu aktualisieren (jährliche Änderungen möglich).</t>
  </si>
  <si>
    <t xml:space="preserve">• Die Lohnsteuer hängt von Steuerklasse, Kinderfreibeträgen und sonstigen Lohnsteuerabzugsmerkmalen ab.</t>
  </si>
  <si>
    <t xml:space="preserve">• Kirchensteuer fällt nur an, wenn der Arbeitnehmer kirchensteuerpflichtig ist (BL-abhängig: 8% oder 9% der LSt).</t>
  </si>
  <si>
    <t xml:space="preserve">• Der Solidaritätszuschlag entfällt seit 2021 für die meisten Steuerpflichtigen.</t>
  </si>
  <si>
    <t xml:space="preserve">• Gehaltsabrechnungen unterliegen gesetzl. Aufbewahrungsfristen (mind. 5 Jahre). Archivierung als PDF empfohlen.</t>
  </si>
  <si>
    <t xml:space="preserve">• Quelle: § 108 GewO · BMAS (Bundesministerium für Arbeit und Soziales)</t>
  </si>
  <si>
    <t xml:space="preserve">Datum: ________________________________   Unterschrift Arbeitgeber: ________________________________</t>
  </si>
  <si>
    <t xml:space="preserve">Vorlage gemäß § 108 GewO · Alle Angaben ohne Gewähr · Keine Rechtsberatung</t>
  </si>
  <si>
    <t xml:space="preserve">BEITRAGSSÄTZE 2025 &amp; BRUTTO-NETTO-RECHNER</t>
  </si>
  <si>
    <t xml:space="preserve">SOZIALVERSICHERUNGSBEITRAGSSÄTZE 2025 (Arbeitnehmer-Anteil)</t>
  </si>
  <si>
    <t xml:space="preserve">Versicherungszweig</t>
  </si>
  <si>
    <t xml:space="preserve">AN-Anteil</t>
  </si>
  <si>
    <t xml:space="preserve">AG-Anteil</t>
  </si>
  <si>
    <t xml:space="preserve">Gesamt</t>
  </si>
  <si>
    <t xml:space="preserve">Krankenversicherung (allg.)  (plus kassenind. Zusatzbeitrag)</t>
  </si>
  <si>
    <t xml:space="preserve">Krankenversicherung (Zusatz)  (je nach Krankenkasse)</t>
  </si>
  <si>
    <t xml:space="preserve">Pflegeversicherung  (+0,35% für Kinderlose ≥23 J.)</t>
  </si>
  <si>
    <t xml:space="preserve">Rentenversicherung  (Gesamt 18,6%)</t>
  </si>
  <si>
    <t xml:space="preserve">Arbeitslosenversicherung  (Gesamt 2,6%)</t>
  </si>
  <si>
    <t xml:space="preserve">INTERAKTIVER BRUTTO-NETTO-SCHNELLRECHNER</t>
  </si>
  <si>
    <t xml:space="preserve">▶  Eingaben (gelb markiert) anpassen – alle Werte werden automatisch berechnet</t>
  </si>
  <si>
    <t xml:space="preserve">Bruttogehalt (monatlich)</t>
  </si>
  <si>
    <t xml:space="preserve">Lohnsteuer-Satz</t>
  </si>
  <si>
    <t xml:space="preserve">Kirchensteuer-Satz</t>
  </si>
  <si>
    <t xml:space="preserve">Solidaritätszuschlag-Satz</t>
  </si>
  <si>
    <t xml:space="preserve">KV-Satz (AN, inkl. Zusatz)</t>
  </si>
  <si>
    <t xml:space="preserve">PV-Satz (AN)</t>
  </si>
  <si>
    <t xml:space="preserve">RV-Satz (AN)</t>
  </si>
  <si>
    <t xml:space="preserve">AV-Satz (AN)</t>
  </si>
  <si>
    <t xml:space="preserve">BERECHNUNGSERGEBNIS</t>
  </si>
  <si>
    <t xml:space="preserve">Posten</t>
  </si>
  <si>
    <t xml:space="preserve">Anteil Brutto</t>
  </si>
  <si>
    <t xml:space="preserve">100%</t>
  </si>
  <si>
    <t xml:space="preserve">Lohnsteuer</t>
  </si>
  <si>
    <t xml:space="preserve">Kirchensteuer</t>
  </si>
  <si>
    <t xml:space="preserve">Solidaritätszuschlag</t>
  </si>
  <si>
    <t xml:space="preserve">Krankenversicherung (AN)</t>
  </si>
  <si>
    <t xml:space="preserve">Pflegeversicherung (AN)</t>
  </si>
  <si>
    <t xml:space="preserve">Rentenversicherung (AN)</t>
  </si>
  <si>
    <t xml:space="preserve">Arbeitslosenversicherung</t>
  </si>
  <si>
    <t xml:space="preserve">GESAMTABZÜGE</t>
  </si>
  <si>
    <t xml:space="preserve">NETTOGEHALT (AUSZAHLUNG)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</si>
</sst>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 €)&quot;;\-"/>
    <numFmt numFmtId="166" formatCode="0.00%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AAAAAA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4"/>
      <color rgb="FF375623"/>
      <name val="Arial"/>
      <family val="0"/>
      <charset val="1"/>
    </font>
    <font>
      <i val="true"/>
      <sz val="9"/>
      <color rgb="FF444444"/>
      <name val="Arial"/>
      <family val="0"/>
      <charset val="1"/>
    </font>
    <font>
      <i val="true"/>
      <sz val="8"/>
      <color rgb="FF999999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2"/>
      <color rgb="FF375623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FFFFF"/>
        <bgColor rgb="FFFFF2CC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D6E4F7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8EA9C1"/>
      </left>
      <right/>
      <top style="thin">
        <color rgb="FF8EA9C1"/>
      </top>
      <bottom style="thin">
        <color rgb="FF8EA9C1"/>
      </bottom>
      <diagonal/>
    </border>
    <border diagonalUp="false" diagonalDown="false">
      <left style="thin">
        <color rgb="FF8EA9C1"/>
      </left>
      <right style="thin">
        <color rgb="FF8EA9C1"/>
      </right>
      <top style="thin">
        <color rgb="FF8EA9C1"/>
      </top>
      <bottom style="thin">
        <color rgb="FF8EA9C1"/>
      </bottom>
      <diagonal/>
    </border>
    <border diagonalUp="false" diagonalDown="false">
      <left style="medium">
        <color rgb="FF375623"/>
      </left>
      <right/>
      <top style="medium">
        <color rgb="FF375623"/>
      </top>
      <bottom style="medium">
        <color rgb="FF375623"/>
      </bottom>
      <diagonal/>
    </border>
    <border diagonalUp="false" diagonalDown="false">
      <left style="medium">
        <color rgb="FF375623"/>
      </left>
      <right style="medium">
        <color rgb="FF375623"/>
      </right>
      <top style="medium">
        <color rgb="FF375623"/>
      </top>
      <bottom style="medium">
        <color rgb="FF37562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9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8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AAAA"/>
      <rgbColor rgb="FF808080"/>
      <rgbColor rgb="FF8EA9C1"/>
      <rgbColor rgb="FF993366"/>
      <rgbColor rgb="FFFFF2CC"/>
      <rgbColor rgb="FFCCFF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555555"/>
      <rgbColor rgb="FF999999"/>
      <rgbColor rgb="FF1F3864"/>
      <rgbColor rgb="FF339966"/>
      <rgbColor rgb="FF003300"/>
      <rgbColor rgb="FF375623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5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3" min="3" style="1" width="22"/>
    <col collapsed="false" customWidth="true" hidden="false" outlineLevel="0" max="5" min="4" style="1" width="16"/>
    <col collapsed="false" customWidth="true" hidden="false" outlineLevel="0" max="6" min="6" style="1" width="2"/>
  </cols>
  <sheetData>
    <row r="1" customFormat="false" ht="13.5" hidden="false" customHeight="true" outlineLevel="0" collapsed="false"/>
    <row r="2" customFormat="false" ht="36" hidden="false" customHeight="true" outlineLevel="0" collapsed="false">
      <c r="B2" s="2" t="s">
        <v>0</v>
      </c>
      <c r="C2" s="2"/>
      <c r="D2" s="2"/>
      <c r="E2" s="2"/>
    </row>
    <row r="3" customFormat="false" ht="21.75" hidden="false" customHeight="true" outlineLevel="0" collapsed="false">
      <c r="B3" s="3" t="s">
        <v>1</v>
      </c>
      <c r="C3" s="3"/>
      <c r="D3" s="3"/>
      <c r="E3" s="3"/>
    </row>
    <row r="4" customFormat="false" ht="7.5" hidden="false" customHeight="true" outlineLevel="0" collapsed="false"/>
    <row r="5" customFormat="false" ht="21.75" hidden="false" customHeight="true" outlineLevel="0" collapsed="false">
      <c r="B5" s="4" t="s">
        <v>2</v>
      </c>
      <c r="C5" s="4"/>
      <c r="D5" s="4"/>
      <c r="E5" s="4"/>
    </row>
    <row r="6" customFormat="false" ht="19.5" hidden="false" customHeight="true" outlineLevel="0" collapsed="false">
      <c r="B6" s="5" t="s">
        <v>3</v>
      </c>
      <c r="D6" s="6" t="s">
        <v>4</v>
      </c>
      <c r="E6" s="6"/>
    </row>
    <row r="7" customFormat="false" ht="19.5" hidden="false" customHeight="true" outlineLevel="0" collapsed="false">
      <c r="B7" s="5" t="s">
        <v>5</v>
      </c>
      <c r="D7" s="6" t="s">
        <v>6</v>
      </c>
      <c r="E7" s="6"/>
    </row>
    <row r="8" customFormat="false" ht="19.5" hidden="false" customHeight="true" outlineLevel="0" collapsed="false">
      <c r="B8" s="5" t="s">
        <v>7</v>
      </c>
      <c r="D8" s="6" t="s">
        <v>8</v>
      </c>
      <c r="E8" s="6"/>
    </row>
    <row r="9" customFormat="false" ht="19.5" hidden="false" customHeight="true" outlineLevel="0" collapsed="false">
      <c r="B9" s="5" t="s">
        <v>9</v>
      </c>
      <c r="D9" s="6" t="s">
        <v>10</v>
      </c>
      <c r="E9" s="6"/>
    </row>
    <row r="10" customFormat="false" ht="19.5" hidden="false" customHeight="true" outlineLevel="0" collapsed="false">
      <c r="B10" s="5" t="s">
        <v>11</v>
      </c>
      <c r="D10" s="6" t="s">
        <v>12</v>
      </c>
      <c r="E10" s="6"/>
    </row>
    <row r="11" customFormat="false" ht="19.5" hidden="false" customHeight="true" outlineLevel="0" collapsed="false">
      <c r="B11" s="5" t="s">
        <v>13</v>
      </c>
      <c r="D11" s="6" t="s">
        <v>14</v>
      </c>
      <c r="E11" s="6"/>
    </row>
    <row r="12" customFormat="false" ht="19.5" hidden="false" customHeight="true" outlineLevel="0" collapsed="false">
      <c r="B12" s="5" t="s">
        <v>15</v>
      </c>
      <c r="D12" s="6" t="s">
        <v>16</v>
      </c>
      <c r="E12" s="6"/>
    </row>
    <row r="13" customFormat="false" ht="19.5" hidden="false" customHeight="true" outlineLevel="0" collapsed="false">
      <c r="B13" s="5" t="s">
        <v>17</v>
      </c>
      <c r="D13" s="6" t="s">
        <v>18</v>
      </c>
      <c r="E13" s="6"/>
    </row>
    <row r="14" customFormat="false" ht="19.5" hidden="false" customHeight="true" outlineLevel="0" collapsed="false">
      <c r="B14" s="5" t="s">
        <v>19</v>
      </c>
      <c r="D14" s="6" t="s">
        <v>20</v>
      </c>
      <c r="E14" s="6"/>
    </row>
    <row r="15" customFormat="false" ht="19.5" hidden="false" customHeight="true" outlineLevel="0" collapsed="false">
      <c r="B15" s="5" t="s">
        <v>21</v>
      </c>
      <c r="D15" s="6" t="s">
        <v>22</v>
      </c>
      <c r="E15" s="6"/>
    </row>
    <row r="16" customFormat="false" ht="19.5" hidden="false" customHeight="true" outlineLevel="0" collapsed="false">
      <c r="B16" s="5" t="s">
        <v>23</v>
      </c>
      <c r="D16" s="6" t="s">
        <v>24</v>
      </c>
      <c r="E16" s="6"/>
    </row>
    <row r="17" customFormat="false" ht="19.5" hidden="false" customHeight="true" outlineLevel="0" collapsed="false">
      <c r="B17" s="5" t="s">
        <v>25</v>
      </c>
      <c r="D17" s="6" t="s">
        <v>26</v>
      </c>
      <c r="E17" s="6"/>
    </row>
    <row r="18" customFormat="false" ht="7.5" hidden="false" customHeight="true" outlineLevel="0" collapsed="false"/>
    <row r="19" customFormat="false" ht="21.75" hidden="false" customHeight="true" outlineLevel="0" collapsed="false">
      <c r="B19" s="4" t="s">
        <v>27</v>
      </c>
      <c r="C19" s="4"/>
      <c r="D19" s="4"/>
      <c r="E19" s="4"/>
    </row>
    <row r="20" customFormat="false" ht="18" hidden="false" customHeight="true" outlineLevel="0" collapsed="false">
      <c r="B20" s="7" t="s">
        <v>28</v>
      </c>
      <c r="C20" s="7" t="s">
        <v>29</v>
      </c>
      <c r="D20" s="7" t="s">
        <v>30</v>
      </c>
      <c r="E20" s="7"/>
    </row>
    <row r="21" customFormat="false" ht="19.5" hidden="false" customHeight="true" outlineLevel="0" collapsed="false">
      <c r="B21" s="5" t="s">
        <v>31</v>
      </c>
      <c r="C21" s="8" t="s">
        <v>32</v>
      </c>
      <c r="D21" s="9" t="n">
        <v>3500</v>
      </c>
      <c r="E21" s="10"/>
    </row>
    <row r="22" customFormat="false" ht="19.5" hidden="false" customHeight="true" outlineLevel="0" collapsed="false">
      <c r="B22" s="11" t="s">
        <v>33</v>
      </c>
      <c r="C22" s="12" t="s">
        <v>34</v>
      </c>
      <c r="D22" s="9" t="n">
        <v>0</v>
      </c>
      <c r="E22" s="13"/>
    </row>
    <row r="23" customFormat="false" ht="19.5" hidden="false" customHeight="true" outlineLevel="0" collapsed="false">
      <c r="B23" s="5" t="s">
        <v>35</v>
      </c>
      <c r="C23" s="8" t="s">
        <v>36</v>
      </c>
      <c r="D23" s="9" t="n">
        <v>0</v>
      </c>
      <c r="E23" s="10"/>
    </row>
    <row r="24" customFormat="false" ht="19.5" hidden="false" customHeight="true" outlineLevel="0" collapsed="false">
      <c r="B24" s="11" t="s">
        <v>37</v>
      </c>
      <c r="C24" s="12" t="s">
        <v>38</v>
      </c>
      <c r="D24" s="9" t="n">
        <v>0</v>
      </c>
      <c r="E24" s="13"/>
    </row>
    <row r="25" customFormat="false" ht="19.5" hidden="false" customHeight="true" outlineLevel="0" collapsed="false">
      <c r="B25" s="5" t="s">
        <v>39</v>
      </c>
      <c r="C25" s="8" t="s">
        <v>40</v>
      </c>
      <c r="D25" s="9" t="n">
        <v>0</v>
      </c>
      <c r="E25" s="10"/>
    </row>
    <row r="26" customFormat="false" ht="19.5" hidden="false" customHeight="true" outlineLevel="0" collapsed="false">
      <c r="B26" s="11" t="s">
        <v>41</v>
      </c>
      <c r="C26" s="12" t="s">
        <v>42</v>
      </c>
      <c r="D26" s="9" t="n">
        <v>0</v>
      </c>
      <c r="E26" s="13"/>
    </row>
    <row r="27" customFormat="false" ht="21.75" hidden="false" customHeight="true" outlineLevel="0" collapsed="false">
      <c r="B27" s="14" t="s">
        <v>43</v>
      </c>
      <c r="C27" s="15" t="s">
        <v>44</v>
      </c>
      <c r="D27" s="16" t="n">
        <f aca="false">SUM(D21:D26)</f>
        <v>3500</v>
      </c>
      <c r="E27" s="17"/>
    </row>
    <row r="28" customFormat="false" ht="7.5" hidden="false" customHeight="true" outlineLevel="0" collapsed="false"/>
    <row r="29" customFormat="false" ht="21.75" hidden="false" customHeight="true" outlineLevel="0" collapsed="false">
      <c r="B29" s="4" t="s">
        <v>45</v>
      </c>
      <c r="C29" s="4"/>
      <c r="D29" s="4"/>
      <c r="E29" s="4"/>
    </row>
    <row r="30" customFormat="false" ht="18" hidden="false" customHeight="true" outlineLevel="0" collapsed="false">
      <c r="B30" s="7" t="s">
        <v>46</v>
      </c>
      <c r="C30" s="7" t="s">
        <v>47</v>
      </c>
      <c r="D30" s="7" t="s">
        <v>30</v>
      </c>
      <c r="E30" s="7" t="s">
        <v>48</v>
      </c>
    </row>
    <row r="31" customFormat="false" ht="19.5" hidden="false" customHeight="true" outlineLevel="0" collapsed="false">
      <c r="B31" s="18" t="s">
        <v>49</v>
      </c>
      <c r="C31" s="18" t="s">
        <v>50</v>
      </c>
      <c r="D31" s="19" t="n">
        <f aca="false">D27*E31</f>
        <v>449.75</v>
      </c>
      <c r="E31" s="20" t="n">
        <v>0.1285</v>
      </c>
    </row>
    <row r="32" customFormat="false" ht="19.5" hidden="false" customHeight="true" outlineLevel="0" collapsed="false">
      <c r="B32" s="11" t="s">
        <v>51</v>
      </c>
      <c r="C32" s="11" t="s">
        <v>52</v>
      </c>
      <c r="D32" s="21" t="n">
        <f aca="false">D27*E32</f>
        <v>0</v>
      </c>
      <c r="E32" s="22" t="n">
        <v>0</v>
      </c>
    </row>
    <row r="33" customFormat="false" ht="19.5" hidden="false" customHeight="true" outlineLevel="0" collapsed="false">
      <c r="B33" s="18" t="s">
        <v>53</v>
      </c>
      <c r="C33" s="18" t="s">
        <v>54</v>
      </c>
      <c r="D33" s="19" t="n">
        <f aca="false">D27*E33</f>
        <v>0</v>
      </c>
      <c r="E33" s="20" t="n">
        <v>0</v>
      </c>
    </row>
    <row r="34" customFormat="false" ht="19.5" hidden="false" customHeight="true" outlineLevel="0" collapsed="false">
      <c r="B34" s="15" t="s">
        <v>55</v>
      </c>
      <c r="C34" s="15"/>
      <c r="D34" s="23" t="n">
        <f aca="false">D31+D32+D33</f>
        <v>449.75</v>
      </c>
      <c r="E34" s="24" t="n">
        <f aca="false">D34/D27</f>
        <v>0.1285</v>
      </c>
    </row>
    <row r="35" customFormat="false" ht="7.5" hidden="false" customHeight="true" outlineLevel="0" collapsed="false"/>
    <row r="36" customFormat="false" ht="21.75" hidden="false" customHeight="true" outlineLevel="0" collapsed="false">
      <c r="B36" s="4" t="s">
        <v>56</v>
      </c>
      <c r="C36" s="4"/>
      <c r="D36" s="4"/>
      <c r="E36" s="4"/>
    </row>
    <row r="37" customFormat="false" ht="19.5" hidden="false" customHeight="true" outlineLevel="0" collapsed="false">
      <c r="B37" s="18" t="s">
        <v>57</v>
      </c>
      <c r="C37" s="18" t="s">
        <v>58</v>
      </c>
      <c r="D37" s="19" t="n">
        <f aca="false">D27*E37</f>
        <v>290.5</v>
      </c>
      <c r="E37" s="20" t="n">
        <v>0.083</v>
      </c>
    </row>
    <row r="38" customFormat="false" ht="19.5" hidden="false" customHeight="true" outlineLevel="0" collapsed="false">
      <c r="B38" s="11" t="s">
        <v>59</v>
      </c>
      <c r="C38" s="11" t="s">
        <v>60</v>
      </c>
      <c r="D38" s="21" t="n">
        <f aca="false">D27*E38</f>
        <v>70</v>
      </c>
      <c r="E38" s="22" t="n">
        <v>0.02</v>
      </c>
    </row>
    <row r="39" customFormat="false" ht="19.5" hidden="false" customHeight="true" outlineLevel="0" collapsed="false">
      <c r="B39" s="18" t="s">
        <v>61</v>
      </c>
      <c r="C39" s="18" t="s">
        <v>62</v>
      </c>
      <c r="D39" s="19" t="n">
        <f aca="false">D27*E39</f>
        <v>325.5</v>
      </c>
      <c r="E39" s="20" t="n">
        <v>0.093</v>
      </c>
    </row>
    <row r="40" customFormat="false" ht="19.5" hidden="false" customHeight="true" outlineLevel="0" collapsed="false">
      <c r="B40" s="11" t="s">
        <v>63</v>
      </c>
      <c r="C40" s="11" t="s">
        <v>64</v>
      </c>
      <c r="D40" s="21" t="n">
        <f aca="false">D27*E40</f>
        <v>45.5</v>
      </c>
      <c r="E40" s="22" t="n">
        <v>0.013</v>
      </c>
    </row>
    <row r="41" customFormat="false" ht="19.5" hidden="false" customHeight="true" outlineLevel="0" collapsed="false">
      <c r="B41" s="15" t="s">
        <v>65</v>
      </c>
      <c r="C41" s="15"/>
      <c r="D41" s="23" t="n">
        <f aca="false">SUM(D37:D40)</f>
        <v>731.5</v>
      </c>
      <c r="E41" s="24" t="n">
        <f aca="false">D41/D27</f>
        <v>0.209</v>
      </c>
    </row>
    <row r="42" customFormat="false" ht="7.5" hidden="false" customHeight="true" outlineLevel="0" collapsed="false"/>
    <row r="43" customFormat="false" ht="21.75" hidden="false" customHeight="true" outlineLevel="0" collapsed="false">
      <c r="B43" s="4" t="s">
        <v>66</v>
      </c>
      <c r="C43" s="4"/>
      <c r="D43" s="4"/>
      <c r="E43" s="4"/>
    </row>
    <row r="44" customFormat="false" ht="21.75" hidden="false" customHeight="true" outlineLevel="0" collapsed="false">
      <c r="B44" s="25" t="s">
        <v>67</v>
      </c>
      <c r="C44" s="25"/>
      <c r="D44" s="26" t="n">
        <f aca="false">D27</f>
        <v>3500</v>
      </c>
      <c r="E44" s="10"/>
    </row>
    <row r="45" customFormat="false" ht="21.75" hidden="false" customHeight="true" outlineLevel="0" collapsed="false">
      <c r="B45" s="27" t="s">
        <v>68</v>
      </c>
      <c r="C45" s="27"/>
      <c r="D45" s="28" t="n">
        <f aca="false">-D34</f>
        <v>-449.75</v>
      </c>
      <c r="E45" s="29"/>
    </row>
    <row r="46" customFormat="false" ht="21.75" hidden="false" customHeight="true" outlineLevel="0" collapsed="false">
      <c r="B46" s="27" t="s">
        <v>69</v>
      </c>
      <c r="C46" s="27"/>
      <c r="D46" s="28" t="n">
        <f aca="false">-D41</f>
        <v>-731.5</v>
      </c>
      <c r="E46" s="29"/>
    </row>
    <row r="47" customFormat="false" ht="25.5" hidden="false" customHeight="true" outlineLevel="0" collapsed="false">
      <c r="B47" s="30" t="s">
        <v>70</v>
      </c>
      <c r="C47" s="30"/>
      <c r="D47" s="31" t="n">
        <f aca="false">D27-D34-D41</f>
        <v>2318.75</v>
      </c>
      <c r="E47" s="32"/>
    </row>
    <row r="48" customFormat="false" ht="7.5" hidden="false" customHeight="true" outlineLevel="0" collapsed="false"/>
    <row r="49" customFormat="false" ht="21.75" hidden="false" customHeight="true" outlineLevel="0" collapsed="false">
      <c r="B49" s="4" t="s">
        <v>71</v>
      </c>
      <c r="C49" s="4"/>
      <c r="D49" s="4"/>
      <c r="E49" s="4"/>
    </row>
    <row r="50" customFormat="false" ht="30" hidden="false" customHeight="true" outlineLevel="0" collapsed="false">
      <c r="B50" s="33" t="s">
        <v>72</v>
      </c>
      <c r="C50" s="33"/>
      <c r="D50" s="33"/>
      <c r="E50" s="33"/>
    </row>
    <row r="51" customFormat="false" ht="30" hidden="false" customHeight="true" outlineLevel="0" collapsed="false">
      <c r="B51" s="33" t="s">
        <v>73</v>
      </c>
      <c r="C51" s="33"/>
      <c r="D51" s="33"/>
      <c r="E51" s="33"/>
    </row>
    <row r="52" customFormat="false" ht="30" hidden="false" customHeight="true" outlineLevel="0" collapsed="false">
      <c r="B52" s="33" t="s">
        <v>74</v>
      </c>
      <c r="C52" s="33"/>
      <c r="D52" s="33"/>
      <c r="E52" s="33"/>
    </row>
    <row r="53" customFormat="false" ht="30" hidden="false" customHeight="true" outlineLevel="0" collapsed="false">
      <c r="B53" s="33" t="s">
        <v>75</v>
      </c>
      <c r="C53" s="33"/>
      <c r="D53" s="33"/>
      <c r="E53" s="33"/>
    </row>
    <row r="54" customFormat="false" ht="30" hidden="false" customHeight="true" outlineLevel="0" collapsed="false">
      <c r="B54" s="33" t="s">
        <v>76</v>
      </c>
      <c r="C54" s="33"/>
      <c r="D54" s="33"/>
      <c r="E54" s="33"/>
    </row>
    <row r="55" customFormat="false" ht="30" hidden="false" customHeight="true" outlineLevel="0" collapsed="false">
      <c r="B55" s="33" t="s">
        <v>77</v>
      </c>
      <c r="C55" s="33"/>
      <c r="D55" s="33"/>
      <c r="E55" s="33"/>
    </row>
    <row r="56" customFormat="false" ht="7.5" hidden="false" customHeight="true" outlineLevel="0" collapsed="false"/>
    <row r="57" customFormat="false" ht="18" hidden="false" customHeight="true" outlineLevel="0" collapsed="false">
      <c r="B57" s="34" t="s">
        <v>78</v>
      </c>
      <c r="C57" s="34"/>
      <c r="D57" s="34"/>
      <c r="E57" s="34"/>
    </row>
    <row r="58" customFormat="false" ht="7.5" hidden="false" customHeight="true" outlineLevel="0" collapsed="false"/>
    <row r="59" customFormat="false" ht="13.5" hidden="false" customHeight="true" outlineLevel="0" collapsed="false">
      <c r="B59" s="35" t="s">
        <v>79</v>
      </c>
      <c r="C59" s="35"/>
      <c r="D59" s="35"/>
      <c r="E59" s="35"/>
    </row>
  </sheetData>
  <mergeCells count="32">
    <mergeCell ref="B2:E2"/>
    <mergeCell ref="B3:E3"/>
    <mergeCell ref="B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B19:E19"/>
    <mergeCell ref="B29:E29"/>
    <mergeCell ref="B36:E36"/>
    <mergeCell ref="B43:E43"/>
    <mergeCell ref="B44:C44"/>
    <mergeCell ref="B45:C45"/>
    <mergeCell ref="B46:C46"/>
    <mergeCell ref="B47:C47"/>
    <mergeCell ref="B49:E49"/>
    <mergeCell ref="B50:E50"/>
    <mergeCell ref="B51:E51"/>
    <mergeCell ref="B52:E52"/>
    <mergeCell ref="B53:E53"/>
    <mergeCell ref="B54:E54"/>
    <mergeCell ref="B55:E55"/>
    <mergeCell ref="B57:E57"/>
    <mergeCell ref="B59:E59"/>
  </mergeCells>
  <printOptions headings="false" gridLines="false" gridLinesSet="true" horizontalCentered="false" verticalCentered="false"/>
  <pageMargins left="0.5" right="0.5" top="0.6" bottom="0.6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5" min="3" style="1" width="14"/>
    <col collapsed="false" customWidth="true" hidden="false" outlineLevel="0" max="6" min="6" style="1" width="2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36" t="s">
        <v>80</v>
      </c>
      <c r="C2" s="36"/>
      <c r="D2" s="36"/>
      <c r="E2" s="36"/>
    </row>
    <row r="3" customFormat="false" ht="7.5" hidden="false" customHeight="true" outlineLevel="0" collapsed="false"/>
    <row r="4" customFormat="false" ht="21.75" hidden="false" customHeight="true" outlineLevel="0" collapsed="false">
      <c r="B4" s="4" t="s">
        <v>81</v>
      </c>
      <c r="C4" s="4"/>
      <c r="D4" s="4"/>
      <c r="E4" s="4"/>
    </row>
    <row r="5" customFormat="false" ht="18" hidden="false" customHeight="true" outlineLevel="0" collapsed="false">
      <c r="B5" s="37" t="s">
        <v>82</v>
      </c>
      <c r="C5" s="37" t="s">
        <v>83</v>
      </c>
      <c r="D5" s="37" t="s">
        <v>84</v>
      </c>
      <c r="E5" s="37" t="s">
        <v>85</v>
      </c>
    </row>
    <row r="6" customFormat="false" ht="19.5" hidden="false" customHeight="true" outlineLevel="0" collapsed="false">
      <c r="B6" s="5" t="s">
        <v>86</v>
      </c>
      <c r="C6" s="38" t="n">
        <v>0.073</v>
      </c>
      <c r="D6" s="38" t="n">
        <v>0.073</v>
      </c>
      <c r="E6" s="39" t="n">
        <v>0.146</v>
      </c>
    </row>
    <row r="7" customFormat="false" ht="19.5" hidden="false" customHeight="true" outlineLevel="0" collapsed="false">
      <c r="B7" s="11" t="s">
        <v>87</v>
      </c>
      <c r="C7" s="22" t="n">
        <v>0.01</v>
      </c>
      <c r="D7" s="22" t="n">
        <v>0.01</v>
      </c>
      <c r="E7" s="40" t="n">
        <v>0.02</v>
      </c>
    </row>
    <row r="8" customFormat="false" ht="19.5" hidden="false" customHeight="true" outlineLevel="0" collapsed="false">
      <c r="B8" s="5" t="s">
        <v>88</v>
      </c>
      <c r="C8" s="38" t="n">
        <v>0.0175</v>
      </c>
      <c r="D8" s="38" t="n">
        <v>0.0175</v>
      </c>
      <c r="E8" s="39" t="n">
        <v>0.035</v>
      </c>
    </row>
    <row r="9" customFormat="false" ht="19.5" hidden="false" customHeight="true" outlineLevel="0" collapsed="false">
      <c r="B9" s="11" t="s">
        <v>89</v>
      </c>
      <c r="C9" s="22" t="n">
        <v>0.093</v>
      </c>
      <c r="D9" s="22" t="n">
        <v>0.093</v>
      </c>
      <c r="E9" s="40" t="n">
        <v>0.186</v>
      </c>
    </row>
    <row r="10" customFormat="false" ht="19.5" hidden="false" customHeight="true" outlineLevel="0" collapsed="false">
      <c r="B10" s="5" t="s">
        <v>90</v>
      </c>
      <c r="C10" s="38" t="n">
        <v>0.013</v>
      </c>
      <c r="D10" s="38" t="n">
        <v>0.013</v>
      </c>
      <c r="E10" s="39" t="n">
        <v>0.026</v>
      </c>
    </row>
    <row r="11" customFormat="false" ht="7.5" hidden="false" customHeight="true" outlineLevel="0" collapsed="false"/>
    <row r="12" customFormat="false" ht="21.75" hidden="false" customHeight="true" outlineLevel="0" collapsed="false">
      <c r="B12" s="4" t="s">
        <v>91</v>
      </c>
      <c r="C12" s="4"/>
      <c r="D12" s="4"/>
      <c r="E12" s="4"/>
    </row>
    <row r="13" customFormat="false" ht="18" hidden="false" customHeight="true" outlineLevel="0" collapsed="false">
      <c r="B13" s="41" t="s">
        <v>92</v>
      </c>
      <c r="C13" s="41"/>
      <c r="D13" s="41"/>
      <c r="E13" s="41"/>
    </row>
    <row r="14" customFormat="false" ht="19.5" hidden="false" customHeight="true" outlineLevel="0" collapsed="false">
      <c r="B14" s="5" t="s">
        <v>93</v>
      </c>
      <c r="C14" s="5"/>
      <c r="D14" s="9" t="n">
        <v>3500</v>
      </c>
      <c r="E14" s="10"/>
    </row>
    <row r="15" customFormat="false" ht="19.5" hidden="false" customHeight="true" outlineLevel="0" collapsed="false">
      <c r="B15" s="5" t="s">
        <v>94</v>
      </c>
      <c r="C15" s="5"/>
      <c r="D15" s="42" t="n">
        <v>0.1285</v>
      </c>
      <c r="E15" s="10"/>
    </row>
    <row r="16" customFormat="false" ht="19.5" hidden="false" customHeight="true" outlineLevel="0" collapsed="false">
      <c r="B16" s="5" t="s">
        <v>95</v>
      </c>
      <c r="C16" s="5"/>
      <c r="D16" s="42" t="n">
        <v>0</v>
      </c>
      <c r="E16" s="10"/>
    </row>
    <row r="17" customFormat="false" ht="19.5" hidden="false" customHeight="true" outlineLevel="0" collapsed="false">
      <c r="B17" s="5" t="s">
        <v>96</v>
      </c>
      <c r="C17" s="5"/>
      <c r="D17" s="42" t="n">
        <v>0</v>
      </c>
      <c r="E17" s="10"/>
    </row>
    <row r="18" customFormat="false" ht="19.5" hidden="false" customHeight="true" outlineLevel="0" collapsed="false">
      <c r="B18" s="5" t="s">
        <v>97</v>
      </c>
      <c r="C18" s="5"/>
      <c r="D18" s="42" t="n">
        <v>0.083</v>
      </c>
      <c r="E18" s="10"/>
    </row>
    <row r="19" customFormat="false" ht="19.5" hidden="false" customHeight="true" outlineLevel="0" collapsed="false">
      <c r="B19" s="5" t="s">
        <v>98</v>
      </c>
      <c r="C19" s="5"/>
      <c r="D19" s="42" t="n">
        <v>0.02</v>
      </c>
      <c r="E19" s="10"/>
    </row>
    <row r="20" customFormat="false" ht="19.5" hidden="false" customHeight="true" outlineLevel="0" collapsed="false">
      <c r="B20" s="5" t="s">
        <v>99</v>
      </c>
      <c r="C20" s="5"/>
      <c r="D20" s="42" t="n">
        <v>0.093</v>
      </c>
      <c r="E20" s="10"/>
    </row>
    <row r="21" customFormat="false" ht="19.5" hidden="false" customHeight="true" outlineLevel="0" collapsed="false">
      <c r="B21" s="5" t="s">
        <v>100</v>
      </c>
      <c r="C21" s="5"/>
      <c r="D21" s="42" t="n">
        <v>0.013</v>
      </c>
      <c r="E21" s="10"/>
    </row>
    <row r="22" customFormat="false" ht="7.5" hidden="false" customHeight="true" outlineLevel="0" collapsed="false"/>
    <row r="23" customFormat="false" ht="21.75" hidden="false" customHeight="true" outlineLevel="0" collapsed="false">
      <c r="B23" s="4" t="s">
        <v>101</v>
      </c>
      <c r="C23" s="4"/>
      <c r="D23" s="4"/>
      <c r="E23" s="4"/>
    </row>
    <row r="24" customFormat="false" ht="18" hidden="false" customHeight="true" outlineLevel="0" collapsed="false">
      <c r="B24" s="37" t="s">
        <v>102</v>
      </c>
      <c r="C24" s="37"/>
      <c r="D24" s="37" t="s">
        <v>30</v>
      </c>
      <c r="E24" s="37" t="s">
        <v>103</v>
      </c>
    </row>
    <row r="25" customFormat="false" ht="19.5" hidden="false" customHeight="true" outlineLevel="0" collapsed="false">
      <c r="B25" s="34" t="s">
        <v>67</v>
      </c>
      <c r="C25" s="34"/>
      <c r="D25" s="43" t="n">
        <f aca="false">D14</f>
        <v>3500</v>
      </c>
      <c r="E25" s="39" t="s">
        <v>104</v>
      </c>
    </row>
    <row r="26" customFormat="false" ht="19.5" hidden="false" customHeight="true" outlineLevel="0" collapsed="false">
      <c r="B26" s="44" t="s">
        <v>105</v>
      </c>
      <c r="C26" s="44"/>
      <c r="D26" s="19" t="n">
        <f aca="false">-D14*D15</f>
        <v>-449.75</v>
      </c>
      <c r="E26" s="45" t="n">
        <f aca="false">-D15</f>
        <v>-0.1285</v>
      </c>
    </row>
    <row r="27" customFormat="false" ht="19.5" hidden="false" customHeight="true" outlineLevel="0" collapsed="false">
      <c r="B27" s="46" t="s">
        <v>106</v>
      </c>
      <c r="C27" s="46"/>
      <c r="D27" s="21" t="n">
        <f aca="false">-D14*D16</f>
        <v>-0</v>
      </c>
      <c r="E27" s="40" t="n">
        <f aca="false">-D16</f>
        <v>-0</v>
      </c>
    </row>
    <row r="28" customFormat="false" ht="19.5" hidden="false" customHeight="true" outlineLevel="0" collapsed="false">
      <c r="B28" s="44" t="s">
        <v>107</v>
      </c>
      <c r="C28" s="44"/>
      <c r="D28" s="19" t="n">
        <f aca="false">-D14*D17</f>
        <v>-0</v>
      </c>
      <c r="E28" s="45" t="n">
        <f aca="false">-D17</f>
        <v>-0</v>
      </c>
    </row>
    <row r="29" customFormat="false" ht="19.5" hidden="false" customHeight="true" outlineLevel="0" collapsed="false">
      <c r="B29" s="46" t="s">
        <v>108</v>
      </c>
      <c r="C29" s="46"/>
      <c r="D29" s="21" t="n">
        <f aca="false">-D14*D18</f>
        <v>-290.5</v>
      </c>
      <c r="E29" s="40" t="n">
        <f aca="false">-D18</f>
        <v>-0.083</v>
      </c>
    </row>
    <row r="30" customFormat="false" ht="19.5" hidden="false" customHeight="true" outlineLevel="0" collapsed="false">
      <c r="B30" s="44" t="s">
        <v>109</v>
      </c>
      <c r="C30" s="44"/>
      <c r="D30" s="19" t="n">
        <f aca="false">-D14*D19</f>
        <v>-70</v>
      </c>
      <c r="E30" s="45" t="n">
        <f aca="false">-D19</f>
        <v>-0.02</v>
      </c>
    </row>
    <row r="31" customFormat="false" ht="19.5" hidden="false" customHeight="true" outlineLevel="0" collapsed="false">
      <c r="B31" s="46" t="s">
        <v>110</v>
      </c>
      <c r="C31" s="46"/>
      <c r="D31" s="21" t="n">
        <f aca="false">-D14*D20</f>
        <v>-325.5</v>
      </c>
      <c r="E31" s="40" t="n">
        <f aca="false">-D20</f>
        <v>-0.093</v>
      </c>
    </row>
    <row r="32" customFormat="false" ht="19.5" hidden="false" customHeight="true" outlineLevel="0" collapsed="false">
      <c r="B32" s="44" t="s">
        <v>111</v>
      </c>
      <c r="C32" s="44"/>
      <c r="D32" s="19" t="n">
        <f aca="false">-D14*D21</f>
        <v>-45.5</v>
      </c>
      <c r="E32" s="45" t="n">
        <f aca="false">-D21</f>
        <v>-0.013</v>
      </c>
    </row>
    <row r="33" customFormat="false" ht="19.5" hidden="false" customHeight="true" outlineLevel="0" collapsed="false">
      <c r="B33" s="47" t="s">
        <v>112</v>
      </c>
      <c r="C33" s="47"/>
      <c r="D33" s="23" t="n">
        <f aca="false">D26+D27+D28+D29+D30+D31+D32</f>
        <v>-1181.25</v>
      </c>
      <c r="E33" s="24" t="n">
        <f aca="false">D33/D14</f>
        <v>-0.3375</v>
      </c>
    </row>
    <row r="34" customFormat="false" ht="27.75" hidden="false" customHeight="true" outlineLevel="0" collapsed="false">
      <c r="B34" s="48" t="s">
        <v>113</v>
      </c>
      <c r="C34" s="48"/>
      <c r="D34" s="49" t="n">
        <f aca="false">D14+D26+D27+D28+D29+D30+D31+D32</f>
        <v>2318.75</v>
      </c>
      <c r="E34" s="50" t="n">
        <f aca="false">(D25+D26+D27+D28+D29+D30+D31+D32)/D25</f>
        <v>0.6625</v>
      </c>
    </row>
  </sheetData>
  <mergeCells count="23">
    <mergeCell ref="B2:E2"/>
    <mergeCell ref="B4:E4"/>
    <mergeCell ref="B12:E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3:E23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2026-03-16T07:57:19Z</dcterms:created>
  <dc:creator>openpyxl</dc:creator>
  <dc:description/>
  <dc:language>en-US</dc:language>
  <cp:lastModifiedBy/>
  <dcterms:modified xsi:type="dcterms:W3CDTF">2026-03-16T07:58:02Z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