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Stammdaten" sheetId="1" state="visible" r:id="rId2"/>
    <sheet name="2_Mieter_Verbrauch" sheetId="2" state="visible" r:id="rId3"/>
    <sheet name="3_Mieterabrechnung" sheetId="3" state="visible" r:id="rId4"/>
    <sheet name="4_Formelreferenz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<sst xmlns="http://schemas.openxmlformats.org/spreadsheetml/2006/main" count="151" uniqueCount="143">
  <si>
    <t xml:space="preserve">Heizkostenabrechnung – Stammdaten &amp; Grundparameter</t>
  </si>
  <si>
    <t xml:space="preserve">Legende:</t>
  </si>
  <si>
    <t xml:space="preserve">Eingabe (blau/gelb)</t>
  </si>
  <si>
    <t xml:space="preserve">Formel (schwarz)</t>
  </si>
  <si>
    <t xml:space="preserve">Verweis (grün)</t>
  </si>
  <si>
    <t xml:space="preserve">A  |  Liegenschaftsdaten</t>
  </si>
  <si>
    <t xml:space="preserve">Bezeichnung Liegenschaft</t>
  </si>
  <si>
    <t xml:space="preserve">Musterstraße 12, 10115 Berlin</t>
  </si>
  <si>
    <t xml:space="preserve">Abrechnungszeitraum (von)</t>
  </si>
  <si>
    <t xml:space="preserve">01.01.2024</t>
  </si>
  <si>
    <t xml:space="preserve">Abrechnungszeitraum (bis)</t>
  </si>
  <si>
    <t xml:space="preserve">31.12.2024</t>
  </si>
  <si>
    <t xml:space="preserve">Anzahl Mieteinheiten</t>
  </si>
  <si>
    <t xml:space="preserve">Gesamtwohnfläche (m²)</t>
  </si>
  <si>
    <t xml:space="preserve">Heizungstyp</t>
  </si>
  <si>
    <t xml:space="preserve">Gasheizung (Zentralheizung)</t>
  </si>
  <si>
    <t xml:space="preserve">Umlageschlüssel Grundkosten (x)</t>
  </si>
  <si>
    <t xml:space="preserve">Pflicht 30/70 bei Öl/Gas vor WSchVO 1994</t>
  </si>
  <si>
    <t xml:space="preserve">Umlageschlüssel Verbrauchskosten (y)</t>
  </si>
  <si>
    <t xml:space="preserve">(wird automatisch berechnet)</t>
  </si>
  <si>
    <t xml:space="preserve">B  |  Brennstoff- &amp; Betriebskosten  (Abrechnungsjahr)</t>
  </si>
  <si>
    <t xml:space="preserve">Anfangsbestand Brennstoff (€)</t>
  </si>
  <si>
    <t xml:space="preserve">Brennstoffzukäufe gesamt (€)</t>
  </si>
  <si>
    <t xml:space="preserve">Endbestand Brennstoff (€)</t>
  </si>
  <si>
    <t xml:space="preserve">Wartungskosten (€)</t>
  </si>
  <si>
    <t xml:space="preserve">Betriebsstrom Heizungsanlage (€)</t>
  </si>
  <si>
    <t xml:space="preserve">Kosten Messdienst / Ablesung (€)</t>
  </si>
  <si>
    <t xml:space="preserve">Sonstige umlagefähige Kosten (€)</t>
  </si>
  <si>
    <t xml:space="preserve">Gesamtheizkosten Liegenschaft (K_ges) [€]</t>
  </si>
  <si>
    <t xml:space="preserve">Verbrauchsprinzip: Anfangsbestand + Zukäufe − Endbestand + Nebenkosten</t>
  </si>
  <si>
    <t xml:space="preserve">C  |  Vorwegabzug (Gewerbeflächen)</t>
  </si>
  <si>
    <t xml:space="preserve">Vorwegabzug Gewerbefläche (€)</t>
  </si>
  <si>
    <t xml:space="preserve">0 = kein Vorwegabzug nötig</t>
  </si>
  <si>
    <t xml:space="preserve">Gesamtheizkosten nach Vorwegabzug (K_ges_netto) [€]</t>
  </si>
  <si>
    <t xml:space="preserve">Heizkostenabrechnung – Mieter, Flächen &amp; Verbrauchsdaten</t>
  </si>
  <si>
    <t xml:space="preserve">Nr.</t>
  </si>
  <si>
    <t xml:space="preserve">Mieter / Einheit</t>
  </si>
  <si>
    <t xml:space="preserve">Wohnfläche (m²)</t>
  </si>
  <si>
    <t xml:space="preserve">Vorauszahlung (€)</t>
  </si>
  <si>
    <t xml:space="preserve">Verbrauch (Einheiten)</t>
  </si>
  <si>
    <t xml:space="preserve">Anteil Fläche (%)</t>
  </si>
  <si>
    <t xml:space="preserve">Anteil Verbrauch (%)</t>
  </si>
  <si>
    <t xml:space="preserve">Gesamtheizkosten (€)</t>
  </si>
  <si>
    <t xml:space="preserve">Nachzahlung / Guthaben (€)</t>
  </si>
  <si>
    <t xml:space="preserve">Eingabe (gelb)</t>
  </si>
  <si>
    <t xml:space="preserve">automatisch</t>
  </si>
  <si>
    <t xml:space="preserve">Müller, Anna</t>
  </si>
  <si>
    <t xml:space="preserve">Schmidt, Klaus</t>
  </si>
  <si>
    <t xml:space="preserve">Wagner, Maria</t>
  </si>
  <si>
    <t xml:space="preserve">Fischer, Thomas</t>
  </si>
  <si>
    <t xml:space="preserve">Koch, Sabine</t>
  </si>
  <si>
    <t xml:space="preserve">SUMME / KONTROLLE</t>
  </si>
  <si>
    <t xml:space="preserve">Plausibilitätsprüfung</t>
  </si>
  <si>
    <t xml:space="preserve">Summe Wohnfläche = Gesamtwohnfläche (Stammdaten)?</t>
  </si>
  <si>
    <t xml:space="preserve">Summe Flächenanteile = 100%?</t>
  </si>
  <si>
    <t xml:space="preserve">Summe Verbrauchsanteile = 100%?</t>
  </si>
  <si>
    <t xml:space="preserve">Summe K_i = K_ges_netto (Differenz)?</t>
  </si>
  <si>
    <t xml:space="preserve">Heizkostenabrechnung – Individuelle Mieterabrechnung</t>
  </si>
  <si>
    <t xml:space="preserve">Mieter-Nr. (1–5) auswählen:</t>
  </si>
  <si>
    <t xml:space="preserve">HEIZKOSTENABRECHNUNG</t>
  </si>
  <si>
    <t xml:space="preserve">Liegenschaft:</t>
  </si>
  <si>
    <t xml:space="preserve">Abrechnungszeitraum:</t>
  </si>
  <si>
    <t xml:space="preserve">Mieter:</t>
  </si>
  <si>
    <t xml:space="preserve">I.  Gesamtkosten der Liegenschaft</t>
  </si>
  <si>
    <t xml:space="preserve">Gesamtheizkosten (nach Vorwegabzug)</t>
  </si>
  <si>
    <t xml:space="preserve">II.  Daten des Mieters</t>
  </si>
  <si>
    <t xml:space="preserve">Wohnfläche Mieter (m²)</t>
  </si>
  <si>
    <t xml:space="preserve">Gesamtwohnfläche Liegenschaft (m²)</t>
  </si>
  <si>
    <t xml:space="preserve">Flächenanteil Mieter</t>
  </si>
  <si>
    <t xml:space="preserve">Verbrauch Mieter (Einheiten)</t>
  </si>
  <si>
    <t xml:space="preserve">Verbrauchsanteil Mieter</t>
  </si>
  <si>
    <t xml:space="preserve">III.  Berechnung nach HeizkostenV  (K_i = K_ges × (x × A_i/A_ges) + K_ges × (y × V_i/V_ges))</t>
  </si>
  <si>
    <t xml:space="preserve">Anteilige Grundkosten</t>
  </si>
  <si>
    <t xml:space="preserve">Anteilige Verbrauchskosten</t>
  </si>
  <si>
    <t xml:space="preserve">Heizkosten Mieter gesamt (K_i)</t>
  </si>
  <si>
    <t xml:space="preserve">IV.  Soll-Ist-Vergleich (Vorauszahlungen)</t>
  </si>
  <si>
    <t xml:space="preserve">Geleistete Vorauszahlungen</t>
  </si>
  <si>
    <t xml:space="preserve">Nachzahlung (+) / Guthaben (−) des Mieters</t>
  </si>
  <si>
    <t xml:space="preserve">Positiver Wert = Mieter zahlt nach  |  Negativer Wert = Mieter erhält Guthaben</t>
  </si>
  <si>
    <t xml:space="preserve">Rechtsgrundlage: Heizkostenverordnung (HeizkostenV) – Pflichtabrechnung nach Verbrauchsprinzip</t>
  </si>
  <si>
    <t xml:space="preserve">Formelreferenz &amp; Rechtliche Grundlagen – HeizkostenV</t>
  </si>
  <si>
    <t xml:space="preserve">RECHTLICHE GRUNDLAGEN</t>
  </si>
  <si>
    <t xml:space="preserve">§ 6 HeizkostenV</t>
  </si>
  <si>
    <t xml:space="preserve">Pflicht zur verbrauchsabhängigen Abrechnung bei zentralen Heizungsanlagen</t>
  </si>
  <si>
    <t xml:space="preserve">Zwingendes Recht – keine pauschale Abrechnung über Fläche</t>
  </si>
  <si>
    <t xml:space="preserve">Verbrauchskosten</t>
  </si>
  <si>
    <t xml:space="preserve">50% bis 70% der Gesamtheizkosten – Abrechnung nach individuell erfasstem Verbrauch (Heizkostenverteiler/Wärmemengenzähler)</t>
  </si>
  <si>
    <t xml:space="preserve">Pflichtanteil mind. 50%</t>
  </si>
  <si>
    <t xml:space="preserve">Grundkosten</t>
  </si>
  <si>
    <t xml:space="preserve">30% bis 50% der Gesamtheizkosten – Abrechnung nach Wohn-/Nutzfläche</t>
  </si>
  <si>
    <t xml:space="preserve">Deckt Leitungsverluste &amp; Betriebsbereitschaft</t>
  </si>
  <si>
    <t xml:space="preserve">30/70-Regelung</t>
  </si>
  <si>
    <t xml:space="preserve">Bei Gebäuden die Wärmeschutzverordnung 1994 NICHT erfüllen + Öl/Gas-Heizung: 30% Grundkosten / 70% Verbrauchskosten ZWINGEND</t>
  </si>
  <si>
    <t xml:space="preserve">Gesetzlich vorgeschrieben</t>
  </si>
  <si>
    <t xml:space="preserve">Vorwegabzug</t>
  </si>
  <si>
    <t xml:space="preserve">Bei gemischt genutzten Gebäuden (Gewerbe + Wohnen): Gewerbeanteile vorab herausrechnen, da abweichendes Verbrauchsverhalten</t>
  </si>
  <si>
    <t xml:space="preserve">Pflicht bei Gewerbeflächen</t>
  </si>
  <si>
    <t xml:space="preserve">Verbrauchsprinzip</t>
  </si>
  <si>
    <t xml:space="preserve">Es werden NUR die Brennstoffkosten umgelegt, die im Abrechnungszeitraum VERBRAUCHT wurden: Anfangsbestand + Zukäufe − Endbestand</t>
  </si>
  <si>
    <t xml:space="preserve">Kein Abflussprinzip!</t>
  </si>
  <si>
    <t xml:space="preserve">KERNFORMEL (§ 7 HeizkostenV)</t>
  </si>
  <si>
    <t xml:space="preserve">Formel</t>
  </si>
  <si>
    <t xml:space="preserve">K_i = K_ges × (x × A_i / A_ges) + K_ges × (y × V_i / V_ges)</t>
  </si>
  <si>
    <t xml:space="preserve">K_i</t>
  </si>
  <si>
    <t xml:space="preserve">Individuelle Heizkosten des Mieters i</t>
  </si>
  <si>
    <t xml:space="preserve">Ergebnisgröße</t>
  </si>
  <si>
    <t xml:space="preserve">K_ges</t>
  </si>
  <si>
    <t xml:space="preserve">Gesamtheizkosten der Liegenschaft (nach Vorwegabzug)</t>
  </si>
  <si>
    <t xml:space="preserve">Blatt 1_Stammdaten</t>
  </si>
  <si>
    <t xml:space="preserve">x</t>
  </si>
  <si>
    <t xml:space="preserve">Umlageschlüssel Grundkosten (z.B. 0,30 für 30%)</t>
  </si>
  <si>
    <t xml:space="preserve">Blatt 1_Stammdaten, Eingabe</t>
  </si>
  <si>
    <t xml:space="preserve">y</t>
  </si>
  <si>
    <t xml:space="preserve">Umlageschlüssel Verbrauchskosten (= 1 − x)</t>
  </si>
  <si>
    <t xml:space="preserve">Automatisch berechnet</t>
  </si>
  <si>
    <t xml:space="preserve">A_i / A_ges</t>
  </si>
  <si>
    <t xml:space="preserve">Wohnfläche des Mieters / Gesamtwohnfläche Liegenschaft</t>
  </si>
  <si>
    <t xml:space="preserve">Blatt 2_Mieter_Verbrauch</t>
  </si>
  <si>
    <t xml:space="preserve">V_i / V_ges</t>
  </si>
  <si>
    <t xml:space="preserve">Verbrauchseinheiten Mieter / Gesamtverbrauch Liegenschaft</t>
  </si>
  <si>
    <t xml:space="preserve">EXCEL-ARCHITEKTUR (4 Säulen)</t>
  </si>
  <si>
    <t xml:space="preserve">1_Stammdaten</t>
  </si>
  <si>
    <t xml:space="preserve">Liegenschaft, Abrechnungszeitraum, Umlageschlüssel, Brennstoffkosten, Vorwegabzug</t>
  </si>
  <si>
    <t xml:space="preserve">Alle Eingaben hier starten</t>
  </si>
  <si>
    <t xml:space="preserve">2_Mieter_Verbrauch</t>
  </si>
  <si>
    <t xml:space="preserve">Mieter, Flächen, Vorauszahlungen, Verbrauchseinheiten – automatische Berechnung K_i</t>
  </si>
  <si>
    <t xml:space="preserve">Eingabe: gelbe Zellen</t>
  </si>
  <si>
    <t xml:space="preserve">3_Mieterabrechnung</t>
  </si>
  <si>
    <t xml:space="preserve">Druckfertiges Abrechnungsformular je Mieter – Mieter-Nr. in Zelle C2 eintragen</t>
  </si>
  <si>
    <t xml:space="preserve">Mieter-Nr. 1–5 wählbar</t>
  </si>
  <si>
    <t xml:space="preserve">4_Formelreferenz</t>
  </si>
  <si>
    <t xml:space="preserve">Dieses Blatt – rechtliche Grundlagen, Formelübersicht, Hinweise</t>
  </si>
  <si>
    <t xml:space="preserve">Dokumentation</t>
  </si>
  <si>
    <t xml:space="preserve">FARBCODIERUNG (Professioneller Standard)</t>
  </si>
  <si>
    <t xml:space="preserve">Blau / Gelb</t>
  </si>
  <si>
    <t xml:space="preserve">Eingabezellen – durch den Nutzer zu befüllen</t>
  </si>
  <si>
    <t xml:space="preserve">Änderungen nur hier!</t>
  </si>
  <si>
    <t xml:space="preserve">Schwarz</t>
  </si>
  <si>
    <t xml:space="preserve">Formelzellen – automatisch berechnet, nicht manuell ändern</t>
  </si>
  <si>
    <t xml:space="preserve">Formeln schützen</t>
  </si>
  <si>
    <t xml:space="preserve">Grün</t>
  </si>
  <si>
    <t xml:space="preserve">Verweise auf andere Blätter innerhalb dieser Arbeitsmappe</t>
  </si>
  <si>
    <t xml:space="preserve">Cross-sheet links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</si>
</sst>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;\(#,##0\);\-"/>
    <numFmt numFmtId="167" formatCode="#,##0.00&quot; m²&quot;;\(#,##0.00&quot; m²)&quot;;\-"/>
    <numFmt numFmtId="168" formatCode="0.0%;\(0.0%\);\-"/>
    <numFmt numFmtId="169" formatCode="#,##0.00&quot; €&quot;;\(#,##0.00&quot; €)&quot;;\-"/>
    <numFmt numFmtId="170" formatCode="#,##0.00;\(#,##0.00\);\-"/>
    <numFmt numFmtId="171" formatCode="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i val="true"/>
      <sz val="9"/>
      <color rgb="FF60606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FFFFFF"/>
      </patternFill>
    </fill>
    <fill>
      <patternFill patternType="solid">
        <fgColor rgb="FF2E5F9F"/>
        <bgColor rgb="FF3366FF"/>
      </patternFill>
    </fill>
    <fill>
      <patternFill patternType="solid">
        <fgColor rgb="FFD6E4F7"/>
        <bgColor rgb="FFD9EAD3"/>
      </patternFill>
    </fill>
    <fill>
      <patternFill patternType="solid">
        <fgColor rgb="FFD9EAD3"/>
        <bgColor rgb="FFD6E4F7"/>
      </patternFill>
    </fill>
    <fill>
      <patternFill patternType="solid">
        <fgColor rgb="FFF4B942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0A0A0"/>
      </left>
      <right/>
      <top style="thin">
        <color rgb="FFA0A0A0"/>
      </top>
      <bottom style="thin">
        <color rgb="FFA0A0A0"/>
      </bottom>
      <diagonal/>
    </border>
    <border diagonalUp="false" diagonalDown="false"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3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BF3FB"/>
      <rgbColor rgb="FF660066"/>
      <rgbColor rgb="FFFF8080"/>
      <rgbColor rgb="FF2E5F9F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4B942"/>
      <rgbColor rgb="FFFF9900"/>
      <rgbColor rgb="FFFF6600"/>
      <rgbColor rgb="FF606060"/>
      <rgbColor rgb="FFA0A0A0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2"/>
    <col collapsed="false" customWidth="true" hidden="false" outlineLevel="0" max="4" min="3" style="1" width="18"/>
    <col collapsed="false" customWidth="true" hidden="false" outlineLevel="0" max="5" min="5" style="1" width="20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</row>
    <row r="2" customFormat="false" ht="13.5" hidden="false" customHeight="true" outlineLevel="0" collapsed="false">
      <c r="A2" s="3" t="s">
        <v>1</v>
      </c>
      <c r="B2" s="4" t="s">
        <v>2</v>
      </c>
      <c r="C2" s="5" t="s">
        <v>3</v>
      </c>
      <c r="D2" s="6" t="s">
        <v>4</v>
      </c>
    </row>
    <row r="3" customFormat="false" ht="15" hidden="false" customHeight="true" outlineLevel="0" collapsed="false">
      <c r="A3" s="7" t="s">
        <v>5</v>
      </c>
      <c r="B3" s="7"/>
      <c r="C3" s="7"/>
      <c r="D3" s="7"/>
      <c r="E3" s="7"/>
    </row>
    <row r="4" customFormat="false" ht="18" hidden="false" customHeight="true" outlineLevel="0" collapsed="false">
      <c r="A4" s="8" t="s">
        <v>6</v>
      </c>
      <c r="B4" s="9" t="s">
        <v>7</v>
      </c>
    </row>
    <row r="5" customFormat="false" ht="18" hidden="false" customHeight="true" outlineLevel="0" collapsed="false">
      <c r="A5" s="8" t="s">
        <v>8</v>
      </c>
      <c r="B5" s="9" t="s">
        <v>9</v>
      </c>
    </row>
    <row r="6" customFormat="false" ht="18" hidden="false" customHeight="true" outlineLevel="0" collapsed="false">
      <c r="A6" s="8" t="s">
        <v>10</v>
      </c>
      <c r="B6" s="9" t="s">
        <v>11</v>
      </c>
    </row>
    <row r="7" customFormat="false" ht="18" hidden="false" customHeight="true" outlineLevel="0" collapsed="false">
      <c r="A7" s="8" t="s">
        <v>12</v>
      </c>
      <c r="B7" s="10" t="n">
        <v>5</v>
      </c>
    </row>
    <row r="8" customFormat="false" ht="18" hidden="false" customHeight="true" outlineLevel="0" collapsed="false">
      <c r="A8" s="8" t="s">
        <v>13</v>
      </c>
      <c r="B8" s="11" t="n">
        <v>420</v>
      </c>
    </row>
    <row r="9" customFormat="false" ht="18" hidden="false" customHeight="true" outlineLevel="0" collapsed="false">
      <c r="A9" s="8" t="s">
        <v>14</v>
      </c>
      <c r="B9" s="9" t="s">
        <v>15</v>
      </c>
    </row>
    <row r="10" customFormat="false" ht="18" hidden="false" customHeight="true" outlineLevel="0" collapsed="false">
      <c r="A10" s="8" t="s">
        <v>16</v>
      </c>
      <c r="B10" s="12" t="n">
        <v>0.3</v>
      </c>
      <c r="C10" s="13" t="s">
        <v>17</v>
      </c>
    </row>
    <row r="11" customFormat="false" ht="18" hidden="false" customHeight="true" outlineLevel="0" collapsed="false">
      <c r="A11" s="8" t="s">
        <v>18</v>
      </c>
      <c r="B11" s="12" t="n">
        <v>0.7</v>
      </c>
      <c r="C11" s="14" t="n">
        <f aca="false">1-B10</f>
        <v>0.7</v>
      </c>
      <c r="D11" s="13" t="s">
        <v>19</v>
      </c>
    </row>
    <row r="13" customFormat="false" ht="15" hidden="false" customHeight="true" outlineLevel="0" collapsed="false">
      <c r="A13" s="7" t="s">
        <v>20</v>
      </c>
      <c r="B13" s="7"/>
      <c r="C13" s="7"/>
      <c r="D13" s="7"/>
      <c r="E13" s="7"/>
    </row>
    <row r="14" customFormat="false" ht="18" hidden="false" customHeight="true" outlineLevel="0" collapsed="false">
      <c r="A14" s="8" t="s">
        <v>21</v>
      </c>
      <c r="B14" s="15" t="n">
        <v>0</v>
      </c>
    </row>
    <row r="15" customFormat="false" ht="18" hidden="false" customHeight="true" outlineLevel="0" collapsed="false">
      <c r="A15" s="8" t="s">
        <v>22</v>
      </c>
      <c r="B15" s="15" t="n">
        <v>18500</v>
      </c>
    </row>
    <row r="16" customFormat="false" ht="18" hidden="false" customHeight="true" outlineLevel="0" collapsed="false">
      <c r="A16" s="8" t="s">
        <v>23</v>
      </c>
      <c r="B16" s="15" t="n">
        <v>600</v>
      </c>
    </row>
    <row r="17" customFormat="false" ht="18" hidden="false" customHeight="true" outlineLevel="0" collapsed="false">
      <c r="A17" s="8" t="s">
        <v>24</v>
      </c>
      <c r="B17" s="15" t="n">
        <v>1200</v>
      </c>
    </row>
    <row r="18" customFormat="false" ht="18" hidden="false" customHeight="true" outlineLevel="0" collapsed="false">
      <c r="A18" s="8" t="s">
        <v>25</v>
      </c>
      <c r="B18" s="15" t="n">
        <v>480</v>
      </c>
    </row>
    <row r="19" customFormat="false" ht="18" hidden="false" customHeight="true" outlineLevel="0" collapsed="false">
      <c r="A19" s="8" t="s">
        <v>26</v>
      </c>
      <c r="B19" s="15" t="n">
        <v>750</v>
      </c>
    </row>
    <row r="20" customFormat="false" ht="18" hidden="false" customHeight="true" outlineLevel="0" collapsed="false">
      <c r="A20" s="8" t="s">
        <v>27</v>
      </c>
      <c r="B20" s="15" t="n">
        <v>0</v>
      </c>
    </row>
    <row r="21" customFormat="false" ht="19.5" hidden="false" customHeight="true" outlineLevel="0" collapsed="false">
      <c r="A21" s="16" t="s">
        <v>28</v>
      </c>
      <c r="B21" s="17" t="n">
        <f aca="false">(B14+B15-B16)+B17+B18+B19+B20</f>
        <v>20330</v>
      </c>
      <c r="C21" s="18" t="s">
        <v>29</v>
      </c>
    </row>
    <row r="22" customFormat="false" ht="15" hidden="false" customHeight="true" outlineLevel="0" collapsed="false">
      <c r="A22" s="7" t="s">
        <v>30</v>
      </c>
      <c r="B22" s="7"/>
      <c r="C22" s="7"/>
      <c r="D22" s="7"/>
      <c r="E22" s="7"/>
    </row>
    <row r="23" customFormat="false" ht="18" hidden="false" customHeight="true" outlineLevel="0" collapsed="false">
      <c r="A23" s="8" t="s">
        <v>31</v>
      </c>
      <c r="B23" s="15" t="n">
        <v>0</v>
      </c>
      <c r="C23" s="19" t="s">
        <v>32</v>
      </c>
    </row>
    <row r="24" customFormat="false" ht="19.5" hidden="false" customHeight="true" outlineLevel="0" collapsed="false">
      <c r="A24" s="16" t="s">
        <v>33</v>
      </c>
      <c r="B24" s="17" t="n">
        <f aca="false">B21-B23</f>
        <v>20330</v>
      </c>
    </row>
  </sheetData>
  <mergeCells count="4">
    <mergeCell ref="A1:E1"/>
    <mergeCell ref="A3:E3"/>
    <mergeCell ref="A13:E13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6" min="5" style="1" width="20"/>
    <col collapsed="false" customWidth="true" hidden="false" outlineLevel="0" max="8" min="7" style="1" width="22"/>
    <col collapsed="false" customWidth="true" hidden="false" outlineLevel="0" max="9" min="9" style="1" width="16"/>
  </cols>
  <sheetData>
    <row r="1" customFormat="false" ht="30" hidden="false" customHeight="true" outlineLevel="0" collapsed="false">
      <c r="A1" s="2" t="s">
        <v>34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20" t="s">
        <v>35</v>
      </c>
      <c r="B2" s="20" t="s">
        <v>36</v>
      </c>
      <c r="C2" s="20" t="s">
        <v>37</v>
      </c>
      <c r="D2" s="20" t="s">
        <v>38</v>
      </c>
      <c r="E2" s="20" t="s">
        <v>39</v>
      </c>
      <c r="F2" s="20" t="s">
        <v>40</v>
      </c>
      <c r="G2" s="20" t="s">
        <v>41</v>
      </c>
      <c r="H2" s="20" t="s">
        <v>42</v>
      </c>
      <c r="I2" s="20" t="s">
        <v>43</v>
      </c>
    </row>
    <row r="3" customFormat="false" ht="13.5" hidden="false" customHeight="true" outlineLevel="0" collapsed="false">
      <c r="A3" s="21"/>
      <c r="B3" s="21"/>
      <c r="C3" s="21" t="s">
        <v>44</v>
      </c>
      <c r="D3" s="21" t="s">
        <v>44</v>
      </c>
      <c r="E3" s="21" t="s">
        <v>44</v>
      </c>
      <c r="F3" s="21" t="s">
        <v>45</v>
      </c>
      <c r="G3" s="21" t="s">
        <v>45</v>
      </c>
      <c r="H3" s="21" t="s">
        <v>45</v>
      </c>
      <c r="I3" s="21" t="s">
        <v>45</v>
      </c>
    </row>
    <row r="4" customFormat="false" ht="19.5" hidden="false" customHeight="true" outlineLevel="0" collapsed="false">
      <c r="A4" s="22" t="n">
        <v>1</v>
      </c>
      <c r="B4" s="23" t="s">
        <v>46</v>
      </c>
      <c r="C4" s="11" t="n">
        <v>75</v>
      </c>
      <c r="D4" s="15" t="n">
        <v>1200</v>
      </c>
      <c r="E4" s="24" t="n">
        <v>2350</v>
      </c>
      <c r="F4" s="25" t="n">
        <f aca="false">C4/SUM(C4:C8)</f>
        <v>0.178571428571429</v>
      </c>
      <c r="G4" s="25" t="n">
        <f aca="false">E4/SUM(E4:E8)</f>
        <v>0.189669087974173</v>
      </c>
      <c r="H4" s="26" t="n">
        <f aca="false">1_Stammdaten!B24*((1_Stammdaten!B10*C4/1_Stammdaten!B8)+(( 1-1_Stammdaten!B10)*E4/SUM(E4:E8)))</f>
        <v>3788.2879338176</v>
      </c>
      <c r="I4" s="27" t="n">
        <f aca="false">H4-D4</f>
        <v>2588.2879338176</v>
      </c>
    </row>
    <row r="5" customFormat="false" ht="19.5" hidden="false" customHeight="true" outlineLevel="0" collapsed="false">
      <c r="A5" s="28" t="n">
        <v>2</v>
      </c>
      <c r="B5" s="23" t="s">
        <v>47</v>
      </c>
      <c r="C5" s="11" t="n">
        <v>60</v>
      </c>
      <c r="D5" s="15" t="n">
        <v>950</v>
      </c>
      <c r="E5" s="24" t="n">
        <v>1890</v>
      </c>
      <c r="F5" s="29" t="n">
        <f aca="false">C5/SUM(C4:C8)</f>
        <v>0.142857142857143</v>
      </c>
      <c r="G5" s="29" t="n">
        <f aca="false">E5/SUM(E4:E8)</f>
        <v>0.152542372881356</v>
      </c>
      <c r="H5" s="30" t="n">
        <f aca="false">1_Stammdaten!B24*((1_Stammdaten!B10*C5/1_Stammdaten!B8)+(( 1-1_Stammdaten!B10)*E5/SUM(E4:E8)))</f>
        <v>3042.11622276029</v>
      </c>
      <c r="I5" s="31" t="n">
        <f aca="false">H5-D5</f>
        <v>2092.11622276029</v>
      </c>
    </row>
    <row r="6" customFormat="false" ht="19.5" hidden="false" customHeight="true" outlineLevel="0" collapsed="false">
      <c r="A6" s="22" t="n">
        <v>3</v>
      </c>
      <c r="B6" s="23" t="s">
        <v>48</v>
      </c>
      <c r="C6" s="11" t="n">
        <v>90</v>
      </c>
      <c r="D6" s="15" t="n">
        <v>1450</v>
      </c>
      <c r="E6" s="24" t="n">
        <v>2800</v>
      </c>
      <c r="F6" s="25" t="n">
        <f aca="false">C6/SUM(C4:C8)</f>
        <v>0.214285714285714</v>
      </c>
      <c r="G6" s="25" t="n">
        <f aca="false">E6/SUM(E4:E8)</f>
        <v>0.225988700564972</v>
      </c>
      <c r="H6" s="26" t="n">
        <f aca="false">1_Stammdaten!B24*((1_Stammdaten!B10*C6/1_Stammdaten!B8)+(( 1-1_Stammdaten!B10)*E6/SUM(E4:E8)))</f>
        <v>4522.97376916868</v>
      </c>
      <c r="I6" s="27" t="n">
        <f aca="false">H6-D6</f>
        <v>3072.97376916868</v>
      </c>
    </row>
    <row r="7" customFormat="false" ht="19.5" hidden="false" customHeight="true" outlineLevel="0" collapsed="false">
      <c r="A7" s="28" t="n">
        <v>4</v>
      </c>
      <c r="B7" s="23" t="s">
        <v>49</v>
      </c>
      <c r="C7" s="11" t="n">
        <v>55</v>
      </c>
      <c r="D7" s="15" t="n">
        <v>870</v>
      </c>
      <c r="E7" s="24" t="n">
        <v>1450</v>
      </c>
      <c r="F7" s="29" t="n">
        <f aca="false">C7/SUM(C4:C8)</f>
        <v>0.130952380952381</v>
      </c>
      <c r="G7" s="29" t="n">
        <f aca="false">E7/SUM(E4:E8)</f>
        <v>0.117029862792575</v>
      </c>
      <c r="H7" s="30" t="n">
        <f aca="false">1_Stammdaten!B24*((1_Stammdaten!B10*C7/1_Stammdaten!B8)+(( 1-1_Stammdaten!B10)*E7/SUM(E4:E8)))</f>
        <v>2464.1305488297</v>
      </c>
      <c r="I7" s="31" t="n">
        <f aca="false">H7-D7</f>
        <v>1594.1305488297</v>
      </c>
    </row>
    <row r="8" customFormat="false" ht="19.5" hidden="false" customHeight="true" outlineLevel="0" collapsed="false">
      <c r="A8" s="22" t="n">
        <v>5</v>
      </c>
      <c r="B8" s="23" t="s">
        <v>50</v>
      </c>
      <c r="C8" s="11" t="n">
        <v>140</v>
      </c>
      <c r="D8" s="15" t="n">
        <v>2200</v>
      </c>
      <c r="E8" s="24" t="n">
        <v>3900</v>
      </c>
      <c r="F8" s="25" t="n">
        <f aca="false">C8/SUM(C4:C8)</f>
        <v>0.333333333333333</v>
      </c>
      <c r="G8" s="25" t="n">
        <f aca="false">E8/SUM(E4:E8)</f>
        <v>0.314769975786925</v>
      </c>
      <c r="H8" s="26" t="n">
        <f aca="false">1_Stammdaten!B24*((1_Stammdaten!B10*C8/1_Stammdaten!B8)+(( 1-1_Stammdaten!B10)*E8/SUM(E4:E8)))</f>
        <v>6512.49152542373</v>
      </c>
      <c r="I8" s="27" t="n">
        <f aca="false">H8-D8</f>
        <v>4312.49152542373</v>
      </c>
    </row>
    <row r="9" customFormat="false" ht="21.75" hidden="false" customHeight="true" outlineLevel="0" collapsed="false">
      <c r="A9" s="32"/>
      <c r="B9" s="32" t="s">
        <v>51</v>
      </c>
      <c r="C9" s="33" t="n">
        <f aca="false">SUM(C4:C8)</f>
        <v>420</v>
      </c>
      <c r="D9" s="34" t="n">
        <f aca="false">SUM(D4:D8)</f>
        <v>6670</v>
      </c>
      <c r="E9" s="35" t="n">
        <f aca="false">SUM(E4:E8)</f>
        <v>12390</v>
      </c>
      <c r="F9" s="36" t="n">
        <f aca="false">SUM(F4:F8)</f>
        <v>1</v>
      </c>
      <c r="G9" s="36" t="n">
        <f aca="false">SUM(G4:G8)</f>
        <v>1</v>
      </c>
      <c r="H9" s="34" t="n">
        <f aca="false">SUM(H4:H8)</f>
        <v>20330</v>
      </c>
      <c r="I9" s="34" t="n">
        <f aca="false">SUM(I4:I8)</f>
        <v>13660</v>
      </c>
    </row>
    <row r="11" customFormat="false" ht="15" hidden="false" customHeight="true" outlineLevel="0" collapsed="false">
      <c r="A11" s="7" t="s">
        <v>52</v>
      </c>
      <c r="B11" s="7"/>
      <c r="C11" s="7"/>
      <c r="D11" s="7"/>
      <c r="E11" s="7"/>
      <c r="F11" s="7"/>
      <c r="G11" s="7"/>
      <c r="H11" s="7"/>
      <c r="I11" s="7"/>
    </row>
    <row r="12" customFormat="false" ht="18" hidden="false" customHeight="true" outlineLevel="0" collapsed="false">
      <c r="A12" s="37" t="s">
        <v>53</v>
      </c>
      <c r="B12" s="37"/>
      <c r="C12" s="37"/>
      <c r="D12" s="37"/>
      <c r="E12" s="37"/>
      <c r="F12" s="37"/>
      <c r="G12" s="38" t="str">
        <f aca="false">IF(ABS(C9-1_Stammdaten!B8)&lt;0.01,"✓ OK","⚠ ABWEICHUNG prüfen!")</f>
        <v>✓ OK</v>
      </c>
      <c r="H12" s="38"/>
      <c r="I12" s="38"/>
    </row>
    <row r="13" customFormat="false" ht="18" hidden="false" customHeight="true" outlineLevel="0" collapsed="false">
      <c r="A13" s="37" t="s">
        <v>54</v>
      </c>
      <c r="B13" s="37"/>
      <c r="C13" s="37"/>
      <c r="D13" s="37"/>
      <c r="E13" s="37"/>
      <c r="F13" s="37"/>
      <c r="G13" s="38" t="str">
        <f aca="false">IF(ABS(F9-1)&lt;0.001,"✓ OK","⚠ ABWEICHUNG prüfen!")</f>
        <v>✓ OK</v>
      </c>
      <c r="H13" s="38"/>
      <c r="I13" s="38"/>
    </row>
    <row r="14" customFormat="false" ht="18" hidden="false" customHeight="true" outlineLevel="0" collapsed="false">
      <c r="A14" s="37" t="s">
        <v>55</v>
      </c>
      <c r="B14" s="37"/>
      <c r="C14" s="37"/>
      <c r="D14" s="37"/>
      <c r="E14" s="37"/>
      <c r="F14" s="37"/>
      <c r="G14" s="38" t="str">
        <f aca="false">IF(ABS(G9-1)&lt;0.001,"✓ OK","⚠ ABWEICHUNG prüfen!")</f>
        <v>✓ OK</v>
      </c>
      <c r="H14" s="38"/>
      <c r="I14" s="38"/>
    </row>
    <row r="15" customFormat="false" ht="18" hidden="false" customHeight="true" outlineLevel="0" collapsed="false">
      <c r="A15" s="37" t="s">
        <v>56</v>
      </c>
      <c r="B15" s="37"/>
      <c r="C15" s="37"/>
      <c r="D15" s="37"/>
      <c r="E15" s="37"/>
      <c r="F15" s="37"/>
      <c r="G15" s="39" t="n">
        <f aca="false">H9-1_Stammdaten!B24</f>
        <v>0</v>
      </c>
      <c r="H15" s="39"/>
      <c r="I15" s="39"/>
    </row>
  </sheetData>
  <mergeCells count="10">
    <mergeCell ref="A1:I1"/>
    <mergeCell ref="A11:I11"/>
    <mergeCell ref="A12:F12"/>
    <mergeCell ref="G12:I12"/>
    <mergeCell ref="A13:F13"/>
    <mergeCell ref="G13:I13"/>
    <mergeCell ref="A14:F14"/>
    <mergeCell ref="G14:I14"/>
    <mergeCell ref="A15:F15"/>
    <mergeCell ref="G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5"/>
    <col collapsed="false" customWidth="true" hidden="false" outlineLevel="0" max="4" min="3" style="1" width="20"/>
    <col collapsed="false" customWidth="true" hidden="false" outlineLevel="0" max="5" min="5" style="1" width="10"/>
  </cols>
  <sheetData>
    <row r="1" customFormat="false" ht="27.75" hidden="false" customHeight="true" outlineLevel="0" collapsed="false">
      <c r="A1" s="2" t="s">
        <v>57</v>
      </c>
      <c r="B1" s="2"/>
      <c r="C1" s="2"/>
      <c r="D1" s="2"/>
      <c r="E1" s="2"/>
    </row>
    <row r="2" customFormat="false" ht="18" hidden="false" customHeight="true" outlineLevel="0" collapsed="false">
      <c r="A2" s="40" t="s">
        <v>58</v>
      </c>
      <c r="B2" s="40"/>
      <c r="C2" s="41" t="n">
        <v>1</v>
      </c>
    </row>
    <row r="3" customFormat="false" ht="19.5" hidden="false" customHeight="true" outlineLevel="0" collapsed="false">
      <c r="A3" s="42" t="s">
        <v>59</v>
      </c>
      <c r="B3" s="42"/>
      <c r="C3" s="42"/>
      <c r="D3" s="42"/>
    </row>
    <row r="4" customFormat="false" ht="19.5" hidden="false" customHeight="true" outlineLevel="0" collapsed="false">
      <c r="A4" s="37" t="s">
        <v>60</v>
      </c>
      <c r="B4" s="37"/>
      <c r="C4" s="37"/>
      <c r="D4" s="43" t="str">
        <f aca="false">1_Stammdaten!B4</f>
        <v>Musterstraße 12, 10115 Berlin</v>
      </c>
    </row>
    <row r="5" customFormat="false" ht="19.5" hidden="false" customHeight="true" outlineLevel="0" collapsed="false">
      <c r="A5" s="37" t="s">
        <v>61</v>
      </c>
      <c r="B5" s="37"/>
      <c r="C5" s="37"/>
      <c r="D5" s="43" t="str">
        <f aca="false">1_Stammdaten!B5&amp;" bis "&amp;1_Stammdaten!B6</f>
        <v>01.01.2024 bis 31.12.2024</v>
      </c>
    </row>
    <row r="6" customFormat="false" ht="19.5" hidden="false" customHeight="true" outlineLevel="0" collapsed="false">
      <c r="A6" s="44" t="s">
        <v>62</v>
      </c>
      <c r="B6" s="44"/>
      <c r="C6" s="44"/>
      <c r="D6" s="45" t="str">
        <f aca="false">INDEX(2_Mieter_Verbrauch!B4:B8,$C$2)</f>
        <v>Müller, Anna</v>
      </c>
    </row>
    <row r="7" customFormat="false" ht="15" hidden="false" customHeight="true" outlineLevel="0" collapsed="false">
      <c r="A7" s="7" t="s">
        <v>63</v>
      </c>
      <c r="B7" s="7"/>
      <c r="C7" s="7"/>
      <c r="D7" s="7"/>
      <c r="E7" s="7"/>
    </row>
    <row r="8" customFormat="false" ht="19.5" hidden="false" customHeight="true" outlineLevel="0" collapsed="false">
      <c r="A8" s="46" t="s">
        <v>64</v>
      </c>
      <c r="B8" s="46"/>
      <c r="C8" s="46"/>
      <c r="D8" s="31" t="n">
        <f aca="false">1_Stammdaten!B24</f>
        <v>20330</v>
      </c>
    </row>
    <row r="9" customFormat="false" ht="15" hidden="false" customHeight="true" outlineLevel="0" collapsed="false">
      <c r="A9" s="7" t="s">
        <v>65</v>
      </c>
      <c r="B9" s="7"/>
      <c r="C9" s="7"/>
      <c r="D9" s="7"/>
      <c r="E9" s="7"/>
    </row>
    <row r="10" customFormat="false" ht="19.5" hidden="false" customHeight="true" outlineLevel="0" collapsed="false">
      <c r="A10" s="46" t="s">
        <v>66</v>
      </c>
      <c r="B10" s="46"/>
      <c r="C10" s="46"/>
      <c r="D10" s="47" t="n">
        <f aca="false">INDEX(2_Mieter_Verbrauch!C4:C8,$C$2)</f>
        <v>75</v>
      </c>
    </row>
    <row r="11" customFormat="false" ht="19.5" hidden="false" customHeight="true" outlineLevel="0" collapsed="false">
      <c r="A11" s="46" t="s">
        <v>67</v>
      </c>
      <c r="B11" s="46"/>
      <c r="C11" s="46"/>
      <c r="D11" s="47" t="n">
        <f aca="false">1_Stammdaten!B8</f>
        <v>420</v>
      </c>
    </row>
    <row r="12" customFormat="false" ht="19.5" hidden="false" customHeight="true" outlineLevel="0" collapsed="false">
      <c r="A12" s="46" t="s">
        <v>68</v>
      </c>
      <c r="B12" s="46"/>
      <c r="C12" s="46"/>
      <c r="D12" s="29" t="n">
        <f aca="false">INDEX(2_Mieter_Verbrauch!F4:F8,$C$2)</f>
        <v>0.178571428571429</v>
      </c>
    </row>
    <row r="13" customFormat="false" ht="19.5" hidden="false" customHeight="true" outlineLevel="0" collapsed="false">
      <c r="A13" s="46" t="s">
        <v>69</v>
      </c>
      <c r="B13" s="46"/>
      <c r="C13" s="46"/>
      <c r="D13" s="48" t="n">
        <f aca="false">INDEX(2_Mieter_Verbrauch!E4:E8,$C$2)</f>
        <v>2350</v>
      </c>
    </row>
    <row r="14" customFormat="false" ht="19.5" hidden="false" customHeight="true" outlineLevel="0" collapsed="false">
      <c r="A14" s="46" t="s">
        <v>70</v>
      </c>
      <c r="B14" s="46"/>
      <c r="C14" s="46"/>
      <c r="D14" s="29" t="n">
        <f aca="false">INDEX(2_Mieter_Verbrauch!G4:G8,$C$2)</f>
        <v>0.189669087974173</v>
      </c>
    </row>
    <row r="15" customFormat="false" ht="15" hidden="false" customHeight="true" outlineLevel="0" collapsed="false">
      <c r="A15" s="7" t="s">
        <v>71</v>
      </c>
      <c r="B15" s="7"/>
      <c r="C15" s="7"/>
      <c r="D15" s="7"/>
      <c r="E15" s="7"/>
    </row>
    <row r="16" customFormat="false" ht="19.5" hidden="false" customHeight="true" outlineLevel="0" collapsed="false">
      <c r="A16" s="46" t="s">
        <v>16</v>
      </c>
      <c r="B16" s="46"/>
      <c r="C16" s="46"/>
      <c r="D16" s="29" t="n">
        <f aca="false">1_Stammdaten!B10</f>
        <v>0.3</v>
      </c>
    </row>
    <row r="17" customFormat="false" ht="19.5" hidden="false" customHeight="true" outlineLevel="0" collapsed="false">
      <c r="A17" s="46" t="s">
        <v>18</v>
      </c>
      <c r="B17" s="46"/>
      <c r="C17" s="46"/>
      <c r="D17" s="29" t="n">
        <f aca="false">1-1_Stammdaten!B10</f>
        <v>0.7</v>
      </c>
    </row>
    <row r="18" customFormat="false" ht="19.5" hidden="false" customHeight="true" outlineLevel="0" collapsed="false">
      <c r="A18" s="37" t="s">
        <v>72</v>
      </c>
      <c r="B18" s="37"/>
      <c r="C18" s="37"/>
      <c r="D18" s="27" t="n">
        <f aca="false">1_Stammdaten!B24*1_Stammdaten!B10*(INDEX(2_Mieter_Verbrauch!C4:C8,$C$2)/1_Stammdaten!B8)</f>
        <v>1089.10714285714</v>
      </c>
    </row>
    <row r="19" customFormat="false" ht="19.5" hidden="false" customHeight="true" outlineLevel="0" collapsed="false">
      <c r="A19" s="37" t="s">
        <v>73</v>
      </c>
      <c r="B19" s="37"/>
      <c r="C19" s="37"/>
      <c r="D19" s="27" t="n">
        <f aca="false">1_Stammdaten!B24*(1-1_Stammdaten!B10)*(INDEX(2_Mieter_Verbrauch!E4:E8,$C$2)/SUM(2_Mieter_Verbrauch!E4:E8))</f>
        <v>2699.18079096045</v>
      </c>
    </row>
    <row r="20" customFormat="false" ht="19.5" hidden="false" customHeight="true" outlineLevel="0" collapsed="false">
      <c r="A20" s="49" t="s">
        <v>74</v>
      </c>
      <c r="B20" s="49"/>
      <c r="C20" s="49"/>
      <c r="D20" s="17" t="n">
        <f aca="false">INDEX(2_Mieter_Verbrauch!H4:H8,$C$2)</f>
        <v>3788.2879338176</v>
      </c>
    </row>
    <row r="21" customFormat="false" ht="15" hidden="false" customHeight="true" outlineLevel="0" collapsed="false">
      <c r="A21" s="7" t="s">
        <v>75</v>
      </c>
      <c r="B21" s="7"/>
      <c r="C21" s="7"/>
      <c r="D21" s="7"/>
      <c r="E21" s="7"/>
    </row>
    <row r="22" customFormat="false" ht="19.5" hidden="false" customHeight="true" outlineLevel="0" collapsed="false">
      <c r="A22" s="46" t="s">
        <v>76</v>
      </c>
      <c r="B22" s="46"/>
      <c r="C22" s="46"/>
      <c r="D22" s="31" t="n">
        <f aca="false">INDEX(2_Mieter_Verbrauch!D4:D8,$C$2)</f>
        <v>1200</v>
      </c>
    </row>
    <row r="23" customFormat="false" ht="19.5" hidden="false" customHeight="true" outlineLevel="0" collapsed="false">
      <c r="A23" s="50" t="s">
        <v>77</v>
      </c>
      <c r="B23" s="50"/>
      <c r="C23" s="50"/>
      <c r="D23" s="51" t="n">
        <f aca="false">INDEX(2_Mieter_Verbrauch!I4:I8,$C$2)</f>
        <v>2588.2879338176</v>
      </c>
    </row>
    <row r="25" customFormat="false" ht="13.5" hidden="false" customHeight="true" outlineLevel="0" collapsed="false">
      <c r="A25" s="52" t="s">
        <v>78</v>
      </c>
      <c r="B25" s="52"/>
      <c r="C25" s="52"/>
      <c r="D25" s="52"/>
      <c r="E25" s="52"/>
    </row>
    <row r="26" customFormat="false" ht="15" hidden="false" customHeight="true" outlineLevel="0" collapsed="false">
      <c r="A26" s="52" t="s">
        <v>79</v>
      </c>
      <c r="B26" s="52"/>
      <c r="C26" s="52"/>
      <c r="D26" s="52"/>
      <c r="E26" s="52"/>
    </row>
  </sheetData>
  <mergeCells count="25">
    <mergeCell ref="A1:E1"/>
    <mergeCell ref="A2:B2"/>
    <mergeCell ref="A3:D3"/>
    <mergeCell ref="A4:C4"/>
    <mergeCell ref="A5:C5"/>
    <mergeCell ref="A6:C6"/>
    <mergeCell ref="A7:E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C19"/>
    <mergeCell ref="A20:C20"/>
    <mergeCell ref="A21:E21"/>
    <mergeCell ref="A22:C22"/>
    <mergeCell ref="A23:C23"/>
    <mergeCell ref="A25:E25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8"/>
    <col collapsed="false" customWidth="true" hidden="false" outlineLevel="0" max="3" min="3" style="1" width="55"/>
    <col collapsed="false" customWidth="true" hidden="false" outlineLevel="0" max="4" min="4" style="1" width="18"/>
  </cols>
  <sheetData>
    <row r="1" customFormat="false" ht="30" hidden="false" customHeight="true" outlineLevel="0" collapsed="false">
      <c r="A1" s="2" t="s">
        <v>80</v>
      </c>
      <c r="B1" s="2"/>
      <c r="C1" s="2"/>
      <c r="D1" s="2"/>
    </row>
    <row r="2" customFormat="false" ht="19.5" hidden="false" customHeight="true" outlineLevel="0" collapsed="false">
      <c r="A2" s="7" t="s">
        <v>81</v>
      </c>
      <c r="B2" s="7"/>
      <c r="C2" s="7"/>
      <c r="D2" s="7"/>
    </row>
    <row r="3" customFormat="false" ht="21.75" hidden="false" customHeight="true" outlineLevel="0" collapsed="false">
      <c r="A3" s="53" t="s">
        <v>82</v>
      </c>
      <c r="B3" s="54" t="s">
        <v>83</v>
      </c>
      <c r="C3" s="55" t="s">
        <v>84</v>
      </c>
    </row>
    <row r="4" customFormat="false" ht="21.75" hidden="false" customHeight="true" outlineLevel="0" collapsed="false">
      <c r="A4" s="56" t="s">
        <v>85</v>
      </c>
      <c r="B4" s="57" t="s">
        <v>86</v>
      </c>
      <c r="C4" s="58" t="s">
        <v>87</v>
      </c>
    </row>
    <row r="5" customFormat="false" ht="21.75" hidden="false" customHeight="true" outlineLevel="0" collapsed="false">
      <c r="A5" s="53" t="s">
        <v>88</v>
      </c>
      <c r="B5" s="54" t="s">
        <v>89</v>
      </c>
      <c r="C5" s="55" t="s">
        <v>90</v>
      </c>
    </row>
    <row r="6" customFormat="false" ht="21.75" hidden="false" customHeight="true" outlineLevel="0" collapsed="false">
      <c r="A6" s="56" t="s">
        <v>91</v>
      </c>
      <c r="B6" s="57" t="s">
        <v>92</v>
      </c>
      <c r="C6" s="58" t="s">
        <v>93</v>
      </c>
    </row>
    <row r="7" customFormat="false" ht="21.75" hidden="false" customHeight="true" outlineLevel="0" collapsed="false">
      <c r="A7" s="53" t="s">
        <v>94</v>
      </c>
      <c r="B7" s="54" t="s">
        <v>95</v>
      </c>
      <c r="C7" s="55" t="s">
        <v>96</v>
      </c>
    </row>
    <row r="8" customFormat="false" ht="21.75" hidden="false" customHeight="true" outlineLevel="0" collapsed="false">
      <c r="A8" s="56" t="s">
        <v>97</v>
      </c>
      <c r="B8" s="57" t="s">
        <v>98</v>
      </c>
      <c r="C8" s="58" t="s">
        <v>99</v>
      </c>
    </row>
    <row r="9" customFormat="false" ht="19.5" hidden="false" customHeight="true" outlineLevel="0" collapsed="false">
      <c r="A9" s="7" t="s">
        <v>100</v>
      </c>
      <c r="B9" s="7"/>
      <c r="C9" s="7"/>
      <c r="D9" s="7"/>
    </row>
    <row r="10" customFormat="false" ht="21.75" hidden="false" customHeight="true" outlineLevel="0" collapsed="false">
      <c r="A10" s="59" t="s">
        <v>101</v>
      </c>
      <c r="B10" s="60" t="s">
        <v>102</v>
      </c>
      <c r="C10" s="61"/>
    </row>
    <row r="11" customFormat="false" ht="21.75" hidden="false" customHeight="true" outlineLevel="0" collapsed="false">
      <c r="A11" s="56" t="s">
        <v>103</v>
      </c>
      <c r="B11" s="57" t="s">
        <v>104</v>
      </c>
      <c r="C11" s="58" t="s">
        <v>105</v>
      </c>
    </row>
    <row r="12" customFormat="false" ht="21.75" hidden="false" customHeight="true" outlineLevel="0" collapsed="false">
      <c r="A12" s="53" t="s">
        <v>106</v>
      </c>
      <c r="B12" s="54" t="s">
        <v>107</v>
      </c>
      <c r="C12" s="55" t="s">
        <v>108</v>
      </c>
    </row>
    <row r="13" customFormat="false" ht="21.75" hidden="false" customHeight="true" outlineLevel="0" collapsed="false">
      <c r="A13" s="56" t="s">
        <v>109</v>
      </c>
      <c r="B13" s="57" t="s">
        <v>110</v>
      </c>
      <c r="C13" s="58" t="s">
        <v>111</v>
      </c>
    </row>
    <row r="14" customFormat="false" ht="21.75" hidden="false" customHeight="true" outlineLevel="0" collapsed="false">
      <c r="A14" s="53" t="s">
        <v>112</v>
      </c>
      <c r="B14" s="54" t="s">
        <v>113</v>
      </c>
      <c r="C14" s="55" t="s">
        <v>114</v>
      </c>
    </row>
    <row r="15" customFormat="false" ht="21.75" hidden="false" customHeight="true" outlineLevel="0" collapsed="false">
      <c r="A15" s="56" t="s">
        <v>115</v>
      </c>
      <c r="B15" s="57" t="s">
        <v>116</v>
      </c>
      <c r="C15" s="58" t="s">
        <v>117</v>
      </c>
    </row>
    <row r="16" customFormat="false" ht="21.75" hidden="false" customHeight="true" outlineLevel="0" collapsed="false">
      <c r="A16" s="53" t="s">
        <v>118</v>
      </c>
      <c r="B16" s="54" t="s">
        <v>119</v>
      </c>
      <c r="C16" s="55" t="s">
        <v>117</v>
      </c>
    </row>
    <row r="17" customFormat="false" ht="19.5" hidden="false" customHeight="true" outlineLevel="0" collapsed="false">
      <c r="A17" s="7" t="s">
        <v>120</v>
      </c>
      <c r="B17" s="7"/>
      <c r="C17" s="7"/>
      <c r="D17" s="7"/>
    </row>
    <row r="18" customFormat="false" ht="21.75" hidden="false" customHeight="true" outlineLevel="0" collapsed="false">
      <c r="A18" s="56" t="s">
        <v>121</v>
      </c>
      <c r="B18" s="57" t="s">
        <v>122</v>
      </c>
      <c r="C18" s="58" t="s">
        <v>123</v>
      </c>
    </row>
    <row r="19" customFormat="false" ht="21.75" hidden="false" customHeight="true" outlineLevel="0" collapsed="false">
      <c r="A19" s="53" t="s">
        <v>124</v>
      </c>
      <c r="B19" s="54" t="s">
        <v>125</v>
      </c>
      <c r="C19" s="55" t="s">
        <v>126</v>
      </c>
    </row>
    <row r="20" customFormat="false" ht="21.75" hidden="false" customHeight="true" outlineLevel="0" collapsed="false">
      <c r="A20" s="56" t="s">
        <v>127</v>
      </c>
      <c r="B20" s="57" t="s">
        <v>128</v>
      </c>
      <c r="C20" s="58" t="s">
        <v>129</v>
      </c>
    </row>
    <row r="21" customFormat="false" ht="21.75" hidden="false" customHeight="true" outlineLevel="0" collapsed="false">
      <c r="A21" s="53" t="s">
        <v>130</v>
      </c>
      <c r="B21" s="54" t="s">
        <v>131</v>
      </c>
      <c r="C21" s="55" t="s">
        <v>132</v>
      </c>
    </row>
    <row r="22" customFormat="false" ht="19.5" hidden="false" customHeight="true" outlineLevel="0" collapsed="false">
      <c r="A22" s="7" t="s">
        <v>133</v>
      </c>
      <c r="B22" s="7"/>
      <c r="C22" s="7"/>
      <c r="D22" s="7"/>
    </row>
    <row r="23" customFormat="false" ht="21.75" hidden="false" customHeight="true" outlineLevel="0" collapsed="false">
      <c r="A23" s="56" t="s">
        <v>134</v>
      </c>
      <c r="B23" s="57" t="s">
        <v>135</v>
      </c>
      <c r="C23" s="58" t="s">
        <v>136</v>
      </c>
    </row>
    <row r="24" customFormat="false" ht="21.75" hidden="false" customHeight="true" outlineLevel="0" collapsed="false">
      <c r="A24" s="53" t="s">
        <v>137</v>
      </c>
      <c r="B24" s="54" t="s">
        <v>138</v>
      </c>
      <c r="C24" s="55" t="s">
        <v>139</v>
      </c>
    </row>
    <row r="25" customFormat="false" ht="21.75" hidden="false" customHeight="true" outlineLevel="0" collapsed="false">
      <c r="A25" s="56" t="s">
        <v>140</v>
      </c>
      <c r="B25" s="57" t="s">
        <v>141</v>
      </c>
      <c r="C25" s="58" t="s">
        <v>142</v>
      </c>
    </row>
  </sheetData>
  <mergeCells count="5">
    <mergeCell ref="A1:D1"/>
    <mergeCell ref="A2:D2"/>
    <mergeCell ref="A9:D9"/>
    <mergeCell ref="A17:D17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2026-04-13T08:41:22Z</dcterms:created>
  <dc:creator>openpyxl</dc:creator>
  <dc:description/>
  <dc:language>en-US</dc:language>
  <cp:lastModifiedBy/>
  <dcterms:modified xsi:type="dcterms:W3CDTF">2026-04-13T08:41:44Z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