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arliste" sheetId="1" state="visible" r:id="rId2"/>
    <sheet name="Lagerumschlags-Rechner" sheetId="2" state="visible" r:id="rId3"/>
    <sheet name="Kennzahlen-Analyse" sheetId="3" state="visible" r:id="rId4"/>
    <sheet name="Inventur-Checklis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<sst xmlns="http://schemas.openxmlformats.org/spreadsheetml/2006/main" count="283" uniqueCount="185">
  <si>
    <t xml:space="preserve">INVENTAR ERSTELLEN  ·  WHK Controlling</t>
  </si>
  <si>
    <t xml:space="preserve">Stichtag:</t>
  </si>
  <si>
    <t xml:space="preserve">31.12.2025</t>
  </si>
  <si>
    <t xml:space="preserve">Unternehmen:</t>
  </si>
  <si>
    <t xml:space="preserve">Muster GmbH</t>
  </si>
  <si>
    <t xml:space="preserve">Pos.</t>
  </si>
  <si>
    <t xml:space="preserve">Artikel-Nr.</t>
  </si>
  <si>
    <t xml:space="preserve">Bezeichnung</t>
  </si>
  <si>
    <t xml:space="preserve">Kategorie</t>
  </si>
  <si>
    <t xml:space="preserve">Standort</t>
  </si>
  <si>
    <t xml:space="preserve">Einheit</t>
  </si>
  <si>
    <t xml:space="preserve">Menge</t>
  </si>
  <si>
    <t xml:space="preserve">Anschaffungskosten (€)</t>
  </si>
  <si>
    <t xml:space="preserve">Marktpreis (€)</t>
  </si>
  <si>
    <t xml:space="preserve">Bewertung (€)</t>
  </si>
  <si>
    <t xml:space="preserve">Bewertungsmethode</t>
  </si>
  <si>
    <t xml:space="preserve">Zustand</t>
  </si>
  <si>
    <t xml:space="preserve">Abschreibung (%)</t>
  </si>
  <si>
    <t xml:space="preserve">Buchwert (€)</t>
  </si>
  <si>
    <t xml:space="preserve">ANL-001</t>
  </si>
  <si>
    <t xml:space="preserve">Büromöbel-Set</t>
  </si>
  <si>
    <t xml:space="preserve">Anlagevermögen</t>
  </si>
  <si>
    <t xml:space="preserve">Büro 1</t>
  </si>
  <si>
    <t xml:space="preserve">Set</t>
  </si>
  <si>
    <t xml:space="preserve">Niederstwertprinzip</t>
  </si>
  <si>
    <t xml:space="preserve">Gut</t>
  </si>
  <si>
    <t xml:space="preserve">ANL-002</t>
  </si>
  <si>
    <t xml:space="preserve">Laptop Dell XPS 15</t>
  </si>
  <si>
    <t xml:space="preserve">Stück</t>
  </si>
  <si>
    <t xml:space="preserve">ANL-003</t>
  </si>
  <si>
    <t xml:space="preserve">Drucker HP LaserJet</t>
  </si>
  <si>
    <t xml:space="preserve">Büro 2</t>
  </si>
  <si>
    <t xml:space="preserve">Befriedigend</t>
  </si>
  <si>
    <t xml:space="preserve">VOR-001</t>
  </si>
  <si>
    <t xml:space="preserve">Rohmaterial A</t>
  </si>
  <si>
    <t xml:space="preserve">Vorräte</t>
  </si>
  <si>
    <t xml:space="preserve">Lager A</t>
  </si>
  <si>
    <t xml:space="preserve">kg</t>
  </si>
  <si>
    <t xml:space="preserve">VOR-002</t>
  </si>
  <si>
    <t xml:space="preserve">Halbfertigprodukt B</t>
  </si>
  <si>
    <t xml:space="preserve">VOR-003</t>
  </si>
  <si>
    <t xml:space="preserve">Fertigprodukt C</t>
  </si>
  <si>
    <t xml:space="preserve">Lager B</t>
  </si>
  <si>
    <t xml:space="preserve">Anschaffungskosten</t>
  </si>
  <si>
    <t xml:space="preserve">Sehr gut</t>
  </si>
  <si>
    <t xml:space="preserve">VOR-004</t>
  </si>
  <si>
    <t xml:space="preserve">Verpackungsmaterial</t>
  </si>
  <si>
    <t xml:space="preserve">Karton</t>
  </si>
  <si>
    <t xml:space="preserve">UML-001</t>
  </si>
  <si>
    <t xml:space="preserve">Kassenbestand</t>
  </si>
  <si>
    <t xml:space="preserve">Kasse</t>
  </si>
  <si>
    <t xml:space="preserve">€</t>
  </si>
  <si>
    <t xml:space="preserve">UML-002</t>
  </si>
  <si>
    <t xml:space="preserve">Bankguthaben</t>
  </si>
  <si>
    <t xml:space="preserve">Umlaufvermögen</t>
  </si>
  <si>
    <t xml:space="preserve">Bank</t>
  </si>
  <si>
    <t xml:space="preserve">FOR-001</t>
  </si>
  <si>
    <t xml:space="preserve">Forderungen L+L</t>
  </si>
  <si>
    <t xml:space="preserve">Forderungen</t>
  </si>
  <si>
    <t xml:space="preserve">Buchhaltung</t>
  </si>
  <si>
    <t xml:space="preserve">GESAMT-BUCHWERT (Inventarsumme)</t>
  </si>
  <si>
    <t xml:space="preserve">Hinweis: Bewertung erfolgt nach dem Niederstwertprinzip (§ 253 HGB) – Ansatz mit dem niedrigeren Wert aus Anschaffungskosten und Marktpreis.</t>
  </si>
  <si>
    <t xml:space="preserve">LAGERUMSCHLAGS-RECHNER</t>
  </si>
  <si>
    <t xml:space="preserve">Lagerumschlagshäufigkeit = Wareneinsatz / Ø Lagerbestand</t>
  </si>
  <si>
    <t xml:space="preserve">  📥  Eingaben (Bitte Werte eintragen)</t>
  </si>
  <si>
    <t xml:space="preserve">Wareneinsatz (€ pro Jahr)</t>
  </si>
  <si>
    <t xml:space="preserve">Anfangsbestand Lager (€)</t>
  </si>
  <si>
    <t xml:space="preserve">Endbestand Lager (€)</t>
  </si>
  <si>
    <t xml:space="preserve">  🧮  Berechnete Zwischenwerte</t>
  </si>
  <si>
    <t xml:space="preserve">Ø Lagerbestand (€) = (Anfang + Ende) / 2</t>
  </si>
  <si>
    <t xml:space="preserve">  📊  Ergebnisse</t>
  </si>
  <si>
    <t xml:space="preserve">Lagerumschlagshäufigkeit</t>
  </si>
  <si>
    <t xml:space="preserve">Ø Lagerdauer (Tage)</t>
  </si>
  <si>
    <t xml:space="preserve">  🚦  Bewertungsampel (automatisch)</t>
  </si>
  <si>
    <t xml:space="preserve">Bewertung</t>
  </si>
  <si>
    <t xml:space="preserve">  📋  Orientierungswerte Lagerumschlagshäufigkeit</t>
  </si>
  <si>
    <t xml:space="preserve">Branche / Kategorie</t>
  </si>
  <si>
    <t xml:space="preserve">Typischer Wert</t>
  </si>
  <si>
    <t xml:space="preserve">Lagerdauer (ca.)</t>
  </si>
  <si>
    <t xml:space="preserve">Lebensmittelhandel</t>
  </si>
  <si>
    <t xml:space="preserve">20–30x</t>
  </si>
  <si>
    <t xml:space="preserve">12–18 Tage</t>
  </si>
  <si>
    <t xml:space="preserve">Elektronikhändler</t>
  </si>
  <si>
    <t xml:space="preserve">8–12x</t>
  </si>
  <si>
    <t xml:space="preserve">30–45 Tage</t>
  </si>
  <si>
    <t xml:space="preserve">Maschinenbau</t>
  </si>
  <si>
    <t xml:space="preserve">4–6x</t>
  </si>
  <si>
    <t xml:space="preserve">60–90 Tage</t>
  </si>
  <si>
    <t xml:space="preserve">Modehandel</t>
  </si>
  <si>
    <t xml:space="preserve">3–5x</t>
  </si>
  <si>
    <t xml:space="preserve">72–120 Tage</t>
  </si>
  <si>
    <t xml:space="preserve">Industrie (allg.)</t>
  </si>
  <si>
    <t xml:space="preserve">6–10x</t>
  </si>
  <si>
    <t xml:space="preserve">36–60 Tage</t>
  </si>
  <si>
    <t xml:space="preserve">Formel: Lagerumschlagshäufigkeit = Wareneinsatz / Ø Lagerbestand  |  Ø Lagerdauer (Tage) = 360 / Lagerumschlagshäufigkeit  |  § 240 HGB</t>
  </si>
  <si>
    <t xml:space="preserve">KENNZAHLEN-ANALYSE  ·  Bestandscontrolling</t>
  </si>
  <si>
    <t xml:space="preserve">  📥  Basisdaten (Eingaben in blau)</t>
  </si>
  <si>
    <t xml:space="preserve">Kennzahl</t>
  </si>
  <si>
    <t xml:space="preserve">Vorjahr</t>
  </si>
  <si>
    <t xml:space="preserve">Aktuell</t>
  </si>
  <si>
    <t xml:space="preserve">Veränderung</t>
  </si>
  <si>
    <t xml:space="preserve">Gesamtbestand (€)</t>
  </si>
  <si>
    <t xml:space="preserve">Wareneinsatz (€)</t>
  </si>
  <si>
    <t xml:space="preserve">Anfangsbestand (€)</t>
  </si>
  <si>
    <t xml:space="preserve">Endbestand (€)</t>
  </si>
  <si>
    <t xml:space="preserve">Anzahl Lagerartikel</t>
  </si>
  <si>
    <t xml:space="preserve">Lagerhüter-Quote (%)</t>
  </si>
  <si>
    <t xml:space="preserve">  🧮  Errechnete Kennzahlen</t>
  </si>
  <si>
    <t xml:space="preserve">Δ Absolut</t>
  </si>
  <si>
    <t xml:space="preserve">Formel</t>
  </si>
  <si>
    <t xml:space="preserve">Ø Lagerbestand (€)</t>
  </si>
  <si>
    <t xml:space="preserve">(Anfang + Ende) / 2</t>
  </si>
  <si>
    <t xml:space="preserve">Lagerumschlag (x)</t>
  </si>
  <si>
    <t xml:space="preserve">Wareneinsatz / Ø Lagerbestand</t>
  </si>
  <si>
    <t xml:space="preserve">360 / Lagerumschlag</t>
  </si>
  <si>
    <t xml:space="preserve">Lagerbestandsquote (%)</t>
  </si>
  <si>
    <t xml:space="preserve">Ø Lagerbestand / Gesamtbestand</t>
  </si>
  <si>
    <t xml:space="preserve">  📝  Zusammenfassung &amp; Handlungsempfehlungen</t>
  </si>
  <si>
    <t xml:space="preserve">🔵 Vollständigkeit</t>
  </si>
  <si>
    <t xml:space="preserve">Alle Artikel lückenlos erfassen (§ 240 HGB). Vier-Augen-Prinzip beim Zählen.</t>
  </si>
  <si>
    <t xml:space="preserve">🟡 Niederstwertprinzip</t>
  </si>
  <si>
    <t xml:space="preserve">Bewertung mit dem niedrigeren Wert aus Anschaffungskosten und Marktpreis.</t>
  </si>
  <si>
    <t xml:space="preserve">🟠 Lagerhüter</t>
  </si>
  <si>
    <t xml:space="preserve">Artikel mit Umschlag &lt; 2x pro Jahr identifizieren und abwerten (Steuerersparnis).</t>
  </si>
  <si>
    <t xml:space="preserve">🟢 Permanente Inventur</t>
  </si>
  <si>
    <t xml:space="preserve">Bestandsaufnahme über das Jahr verteilen – reduziert Stichtags-Aufwand.</t>
  </si>
  <si>
    <t xml:space="preserve">🔴 Technologie</t>
  </si>
  <si>
    <t xml:space="preserve">Barcode-Scanner + ERP (z.B. SAP / Lexware / SevDesk) für Echtzeit-Bestandsdaten.</t>
  </si>
  <si>
    <t xml:space="preserve">Quelle: WHK Controlling · Rechtliche Grundlage: § 240 HGB · Grundsätze ordnungsmäßiger Buchführung (GoB) · IHK Berlin</t>
  </si>
  <si>
    <t xml:space="preserve">INVENTUR-CHECKLISTE  ·  Schritt-für-Schritt Prozess</t>
  </si>
  <si>
    <t xml:space="preserve">  1. VORBEREITUNG</t>
  </si>
  <si>
    <t xml:space="preserve">#</t>
  </si>
  <si>
    <t xml:space="preserve">Aufgabe</t>
  </si>
  <si>
    <t xml:space="preserve">Verantwortlich</t>
  </si>
  <si>
    <t xml:space="preserve">Zeitpunkt</t>
  </si>
  <si>
    <t xml:space="preserve">Status</t>
  </si>
  <si>
    <t xml:space="preserve">Inventurtermin festlegen und im Kalender blocken</t>
  </si>
  <si>
    <t xml:space="preserve">Leitung</t>
  </si>
  <si>
    <t xml:space="preserve">4 Wochen vorher</t>
  </si>
  <si>
    <t xml:space="preserve">❌ Offen</t>
  </si>
  <si>
    <t xml:space="preserve">Inventurteams einteilen (Vier-Augen-Prinzip)</t>
  </si>
  <si>
    <t xml:space="preserve">HR / Leitung</t>
  </si>
  <si>
    <t xml:space="preserve">3 Wochen vorher</t>
  </si>
  <si>
    <t xml:space="preserve">Zählbögen / Inventarlisten vorbereiten</t>
  </si>
  <si>
    <t xml:space="preserve">Controlling</t>
  </si>
  <si>
    <t xml:space="preserve">2 Wochen vorher</t>
  </si>
  <si>
    <t xml:space="preserve">Barcode-Scanner und Technik prüfen</t>
  </si>
  <si>
    <t xml:space="preserve">IT</t>
  </si>
  <si>
    <t xml:space="preserve">1 Woche vorher</t>
  </si>
  <si>
    <t xml:space="preserve">Lager aufräumen und Artikel gruppieren</t>
  </si>
  <si>
    <t xml:space="preserve">Lager</t>
  </si>
  <si>
    <t xml:space="preserve">Artikel mit eindeutiger Artikel-Nr. / Barcode kennzeichnen</t>
  </si>
  <si>
    <t xml:space="preserve">2 Tage vorher</t>
  </si>
  <si>
    <t xml:space="preserve">Offene Lieferungen abgrenzen (Ware in Transit)</t>
  </si>
  <si>
    <t xml:space="preserve">Einkauf</t>
  </si>
  <si>
    <t xml:space="preserve">1 Tag vorher</t>
  </si>
  <si>
    <t xml:space="preserve">  2. AUFNAHME (STICHTAG)</t>
  </si>
  <si>
    <t xml:space="preserve">Lagereingang / -ausgang stoppen (falls möglich)</t>
  </si>
  <si>
    <t xml:space="preserve">Stichtag</t>
  </si>
  <si>
    <t xml:space="preserve">Alle Artikel zählen, messen oder wiegen</t>
  </si>
  <si>
    <t xml:space="preserve">Inventurteam</t>
  </si>
  <si>
    <t xml:space="preserve">Menge, Zustand und Standort protokollieren</t>
  </si>
  <si>
    <t xml:space="preserve">Doppelzählungen vermeiden (abgehakte Bereiche markieren)</t>
  </si>
  <si>
    <t xml:space="preserve">Kommissionsware separat ausweisen</t>
  </si>
  <si>
    <t xml:space="preserve">Zählbögen unterschreiben lassen (Nachprüfbarkeit)</t>
  </si>
  <si>
    <t xml:space="preserve">Teamleiter</t>
  </si>
  <si>
    <t xml:space="preserve">  3. BEWERTUNG</t>
  </si>
  <si>
    <t xml:space="preserve">Anschaffungskosten je Artikel ermitteln</t>
  </si>
  <si>
    <t xml:space="preserve">Nach Stichtag</t>
  </si>
  <si>
    <t xml:space="preserve">Aktuellen Marktpreis/Zeitwert recherchieren</t>
  </si>
  <si>
    <t xml:space="preserve">Niederstwertprinzip anwenden (MIN aus AK und Marktpreis)</t>
  </si>
  <si>
    <t xml:space="preserve">Abschreibungen berechnen (planmäßig + außerplanmäßig)</t>
  </si>
  <si>
    <t xml:space="preserve">Lagerhüter identifizieren und Abwertung dokumentieren</t>
  </si>
  <si>
    <t xml:space="preserve">  4. ABSCHLUSS &amp; DOKUMENTATION</t>
  </si>
  <si>
    <t xml:space="preserve">Inventarliste fertigstellen und in Bilanz übernehmen</t>
  </si>
  <si>
    <t xml:space="preserve">Bis Bilanzstichtag</t>
  </si>
  <si>
    <t xml:space="preserve">Abweichungen zur Vorperiode analysieren</t>
  </si>
  <si>
    <t xml:space="preserve">Nach Inventur</t>
  </si>
  <si>
    <t xml:space="preserve">Lagerumschlagshäufigkeit berechnen (siehe Rechner-Tab)</t>
  </si>
  <si>
    <t xml:space="preserve">Inventur vom Geschäftsführer / Wirtschaftsprüfer unterschreiben</t>
  </si>
  <si>
    <t xml:space="preserve">Inventurunterlagen 10 Jahre aufbewahren (§ 257 HGB)</t>
  </si>
  <si>
    <t xml:space="preserve">Dauerhaft</t>
  </si>
  <si>
    <t xml:space="preserve">  📊  FORTSCHRITT</t>
  </si>
  <si>
    <t xml:space="preserve">Erledigte Aufgaben</t>
  </si>
  <si>
    <t xml:space="preserve">Noch offene Aufgaben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</si>
</sst>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dd\.mm\.yyyy"/>
    <numFmt numFmtId="166" formatCode="#,##0.00;\(#,##0.00\);\-"/>
    <numFmt numFmtId="167" formatCode="0.0%;\-0.0%;\-"/>
    <numFmt numFmtId="168" formatCode="\€#,##0.00;&quot;(€&quot;#,##0.00\);\-"/>
    <numFmt numFmtId="169" formatCode="\€#,##0;&quot;(€&quot;#,##0\);\-"/>
    <numFmt numFmtId="170" formatCode="0.0\x;\-0.0\x;\-"/>
    <numFmt numFmtId="171" formatCode="0.0&quot; Tage&quot;;\-0.0&quot; Tage&quot;;\-"/>
    <numFmt numFmtId="172" formatCode="\+0.0%;\-0.0%;\-"/>
    <numFmt numFmtId="173" formatCode="#,##0;\(#,##0\);\-"/>
    <numFmt numFmtId="174" formatCode="0.0\x;\-0.0\x;\-"/>
    <numFmt numFmtId="175" formatCode="0.0&quot; T&quot;;\-0.0&quot; T&quot;;\-"/>
    <numFmt numFmtId="176" formatCode="#,##0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1A3A5C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F0B429"/>
      <name val="Arial"/>
      <family val="0"/>
      <charset val="1"/>
    </font>
    <font>
      <b val="true"/>
      <sz val="12"/>
      <color rgb="FFF0B429"/>
      <name val="Arial"/>
      <family val="0"/>
      <charset val="1"/>
    </font>
    <font>
      <i val="true"/>
      <sz val="9"/>
      <color rgb="FF595959"/>
      <name val="Arial"/>
      <family val="0"/>
      <charset val="1"/>
    </font>
    <font>
      <i val="true"/>
      <sz val="11"/>
      <color rgb="FF2E6DA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b val="true"/>
      <sz val="14"/>
      <color rgb="FFF0B429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1A3A5C"/>
      <name val="Arial"/>
      <family val="0"/>
      <charset val="1"/>
    </font>
    <font>
      <b val="true"/>
      <sz val="10"/>
      <color rgb="FF1A3A5C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22222"/>
      <name val="Arial"/>
      <family val="0"/>
      <charset val="1"/>
    </font>
    <font>
      <b val="true"/>
      <sz val="13"/>
      <color rgb="FF008000"/>
      <name val="Arial"/>
      <family val="0"/>
      <charset val="1"/>
    </font>
    <font>
      <b val="true"/>
      <sz val="13"/>
      <color rgb="FFC0392B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2E6DA4"/>
        <bgColor rgb="FF3366FF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D5F5E3"/>
      </patternFill>
    </fill>
    <fill>
      <patternFill patternType="solid">
        <fgColor rgb="FFF2F2F2"/>
        <bgColor rgb="FFFFFFFF"/>
      </patternFill>
    </fill>
    <fill>
      <patternFill patternType="solid">
        <fgColor rgb="FFFFFACD"/>
        <bgColor rgb="FFF2F2F2"/>
      </patternFill>
    </fill>
    <fill>
      <patternFill patternType="solid">
        <fgColor rgb="FFE67E22"/>
        <bgColor rgb="FFFF9900"/>
      </patternFill>
    </fill>
    <fill>
      <patternFill patternType="solid">
        <fgColor rgb="FF1A5C3C"/>
        <bgColor rgb="FF1A3A5C"/>
      </patternFill>
    </fill>
    <fill>
      <patternFill patternType="solid">
        <fgColor rgb="FFD5F5E3"/>
        <bgColor rgb="FFCCFFFF"/>
      </patternFill>
    </fill>
    <fill>
      <patternFill patternType="solid">
        <fgColor rgb="FFFADBD8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medium">
        <color rgb="FF1A3A5C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2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2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6" fontId="2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5C3C"/>
      <rgbColor rgb="FFBFBFBF"/>
      <rgbColor rgb="FF808080"/>
      <rgbColor rgb="FF9999FF"/>
      <rgbColor rgb="FF993366"/>
      <rgbColor rgb="FFFFFACD"/>
      <rgbColor rgb="FFF2F2F2"/>
      <rgbColor rgb="FF660066"/>
      <rgbColor rgb="FFFF8080"/>
      <rgbColor rgb="FF2E6DA4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0B429"/>
      <rgbColor rgb="FFFF9900"/>
      <rgbColor rgb="FFE67E22"/>
      <rgbColor rgb="FF595959"/>
      <rgbColor rgb="FF969696"/>
      <rgbColor rgb="FF1A3A5C"/>
      <rgbColor rgb="FF339966"/>
      <rgbColor rgb="FF003300"/>
      <rgbColor rgb="FF222222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3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7" min="6" style="0" width="9"/>
    <col collapsed="false" customWidth="true" hidden="false" outlineLevel="0" max="8" min="8" style="0" width="22"/>
    <col collapsed="false" customWidth="true" hidden="false" outlineLevel="0" max="10" min="9" style="0" width="20"/>
    <col collapsed="false" customWidth="true" hidden="false" outlineLevel="0" max="11" min="11" style="0" width="22"/>
    <col collapsed="false" customWidth="true" hidden="false" outlineLevel="0" max="12" min="12" style="0" width="12"/>
    <col collapsed="false" customWidth="true" hidden="false" outlineLevel="0" max="14" min="13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9.5" hidden="false" customHeight="true" outlineLevel="0" collapsed="false">
      <c r="A2" s="2" t="s">
        <v>1</v>
      </c>
      <c r="C2" s="3" t="s">
        <v>2</v>
      </c>
      <c r="F2" s="2" t="s">
        <v>3</v>
      </c>
      <c r="H2" s="4" t="s">
        <v>4</v>
      </c>
    </row>
    <row r="3" customFormat="false" ht="7.5" hidden="false" customHeight="true" outlineLevel="0" collapsed="false"/>
    <row r="4" customFormat="false" ht="24" hidden="false" customHeight="true" outlineLevel="0" collapsed="false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</row>
    <row r="5" customFormat="false" ht="19.5" hidden="false" customHeight="true" outlineLevel="0" collapsed="false">
      <c r="A5" s="6" t="n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6" t="s">
        <v>23</v>
      </c>
      <c r="G5" s="6" t="n">
        <v>5</v>
      </c>
      <c r="H5" s="8" t="n">
        <v>3500</v>
      </c>
      <c r="I5" s="8" t="n">
        <v>2800</v>
      </c>
      <c r="J5" s="9" t="n">
        <f aca="false">MIN(H5,I5)</f>
        <v>2800</v>
      </c>
      <c r="K5" s="6" t="s">
        <v>24</v>
      </c>
      <c r="L5" s="6" t="s">
        <v>25</v>
      </c>
      <c r="M5" s="10" t="n">
        <v>0.1</v>
      </c>
      <c r="N5" s="9" t="n">
        <f aca="false">J5*(1-M5)</f>
        <v>2520</v>
      </c>
    </row>
    <row r="6" customFormat="false" ht="19.5" hidden="false" customHeight="true" outlineLevel="0" collapsed="false">
      <c r="A6" s="11" t="n">
        <v>2</v>
      </c>
      <c r="B6" s="12" t="s">
        <v>26</v>
      </c>
      <c r="C6" s="12" t="s">
        <v>27</v>
      </c>
      <c r="D6" s="12" t="s">
        <v>21</v>
      </c>
      <c r="E6" s="12" t="s">
        <v>22</v>
      </c>
      <c r="F6" s="11" t="s">
        <v>28</v>
      </c>
      <c r="G6" s="11" t="n">
        <v>8</v>
      </c>
      <c r="H6" s="13" t="n">
        <v>1800</v>
      </c>
      <c r="I6" s="13" t="n">
        <v>1200</v>
      </c>
      <c r="J6" s="14" t="n">
        <f aca="false">MIN(H6,I6)</f>
        <v>1200</v>
      </c>
      <c r="K6" s="11" t="s">
        <v>24</v>
      </c>
      <c r="L6" s="11" t="s">
        <v>25</v>
      </c>
      <c r="M6" s="15" t="n">
        <v>0.25</v>
      </c>
      <c r="N6" s="14" t="n">
        <f aca="false">J6*(1-M6)</f>
        <v>900</v>
      </c>
    </row>
    <row r="7" customFormat="false" ht="19.5" hidden="false" customHeight="true" outlineLevel="0" collapsed="false">
      <c r="A7" s="6" t="n">
        <v>3</v>
      </c>
      <c r="B7" s="7" t="s">
        <v>29</v>
      </c>
      <c r="C7" s="7" t="s">
        <v>30</v>
      </c>
      <c r="D7" s="7" t="s">
        <v>21</v>
      </c>
      <c r="E7" s="7" t="s">
        <v>31</v>
      </c>
      <c r="F7" s="6" t="s">
        <v>28</v>
      </c>
      <c r="G7" s="6" t="n">
        <v>2</v>
      </c>
      <c r="H7" s="8" t="n">
        <v>650</v>
      </c>
      <c r="I7" s="8" t="n">
        <v>400</v>
      </c>
      <c r="J7" s="9" t="n">
        <f aca="false">MIN(H7,I7)</f>
        <v>400</v>
      </c>
      <c r="K7" s="6" t="s">
        <v>24</v>
      </c>
      <c r="L7" s="6" t="s">
        <v>32</v>
      </c>
      <c r="M7" s="10" t="n">
        <v>0.2</v>
      </c>
      <c r="N7" s="9" t="n">
        <f aca="false">J7*(1-M7)</f>
        <v>320</v>
      </c>
    </row>
    <row r="8" customFormat="false" ht="19.5" hidden="false" customHeight="true" outlineLevel="0" collapsed="false">
      <c r="A8" s="11" t="n">
        <v>4</v>
      </c>
      <c r="B8" s="12" t="s">
        <v>33</v>
      </c>
      <c r="C8" s="12" t="s">
        <v>34</v>
      </c>
      <c r="D8" s="12" t="s">
        <v>35</v>
      </c>
      <c r="E8" s="12" t="s">
        <v>36</v>
      </c>
      <c r="F8" s="11" t="s">
        <v>37</v>
      </c>
      <c r="G8" s="11" t="n">
        <v>500</v>
      </c>
      <c r="H8" s="13" t="n">
        <v>12.5</v>
      </c>
      <c r="I8" s="13" t="n">
        <v>11</v>
      </c>
      <c r="J8" s="14" t="n">
        <f aca="false">MIN(H8,I8)</f>
        <v>11</v>
      </c>
      <c r="K8" s="11" t="s">
        <v>24</v>
      </c>
      <c r="L8" s="11" t="s">
        <v>25</v>
      </c>
      <c r="M8" s="15" t="n">
        <v>0</v>
      </c>
      <c r="N8" s="14" t="n">
        <f aca="false">J8*(1-M8)</f>
        <v>11</v>
      </c>
    </row>
    <row r="9" customFormat="false" ht="19.5" hidden="false" customHeight="true" outlineLevel="0" collapsed="false">
      <c r="A9" s="6" t="n">
        <v>5</v>
      </c>
      <c r="B9" s="7" t="s">
        <v>38</v>
      </c>
      <c r="C9" s="7" t="s">
        <v>39</v>
      </c>
      <c r="D9" s="7" t="s">
        <v>35</v>
      </c>
      <c r="E9" s="7" t="s">
        <v>36</v>
      </c>
      <c r="F9" s="6" t="s">
        <v>28</v>
      </c>
      <c r="G9" s="6" t="n">
        <v>120</v>
      </c>
      <c r="H9" s="8" t="n">
        <v>45</v>
      </c>
      <c r="I9" s="8" t="n">
        <v>42</v>
      </c>
      <c r="J9" s="9" t="n">
        <f aca="false">MIN(H9,I9)</f>
        <v>42</v>
      </c>
      <c r="K9" s="6" t="s">
        <v>24</v>
      </c>
      <c r="L9" s="6" t="s">
        <v>25</v>
      </c>
      <c r="M9" s="10" t="n">
        <v>0</v>
      </c>
      <c r="N9" s="9" t="n">
        <f aca="false">J9*(1-M9)</f>
        <v>42</v>
      </c>
    </row>
    <row r="10" customFormat="false" ht="19.5" hidden="false" customHeight="true" outlineLevel="0" collapsed="false">
      <c r="A10" s="11" t="n">
        <v>6</v>
      </c>
      <c r="B10" s="12" t="s">
        <v>40</v>
      </c>
      <c r="C10" s="12" t="s">
        <v>41</v>
      </c>
      <c r="D10" s="12" t="s">
        <v>35</v>
      </c>
      <c r="E10" s="12" t="s">
        <v>42</v>
      </c>
      <c r="F10" s="11" t="s">
        <v>28</v>
      </c>
      <c r="G10" s="11" t="n">
        <v>80</v>
      </c>
      <c r="H10" s="13" t="n">
        <v>95</v>
      </c>
      <c r="I10" s="13" t="n">
        <v>98</v>
      </c>
      <c r="J10" s="14" t="n">
        <f aca="false">MIN(H10,I10)</f>
        <v>95</v>
      </c>
      <c r="K10" s="11" t="s">
        <v>43</v>
      </c>
      <c r="L10" s="11" t="s">
        <v>44</v>
      </c>
      <c r="M10" s="15" t="n">
        <v>0</v>
      </c>
      <c r="N10" s="14" t="n">
        <f aca="false">J10*(1-M10)</f>
        <v>95</v>
      </c>
    </row>
    <row r="11" customFormat="false" ht="19.5" hidden="false" customHeight="true" outlineLevel="0" collapsed="false">
      <c r="A11" s="6" t="n">
        <v>7</v>
      </c>
      <c r="B11" s="7" t="s">
        <v>45</v>
      </c>
      <c r="C11" s="7" t="s">
        <v>46</v>
      </c>
      <c r="D11" s="7" t="s">
        <v>35</v>
      </c>
      <c r="E11" s="7" t="s">
        <v>42</v>
      </c>
      <c r="F11" s="6" t="s">
        <v>47</v>
      </c>
      <c r="G11" s="6" t="n">
        <v>300</v>
      </c>
      <c r="H11" s="8" t="n">
        <v>2.8</v>
      </c>
      <c r="I11" s="8" t="n">
        <v>2.8</v>
      </c>
      <c r="J11" s="9" t="n">
        <f aca="false">MIN(H11,I11)</f>
        <v>2.8</v>
      </c>
      <c r="K11" s="6" t="s">
        <v>43</v>
      </c>
      <c r="L11" s="6" t="s">
        <v>25</v>
      </c>
      <c r="M11" s="10" t="n">
        <v>0</v>
      </c>
      <c r="N11" s="9" t="n">
        <f aca="false">J11*(1-M11)</f>
        <v>2.8</v>
      </c>
    </row>
    <row r="12" customFormat="false" ht="19.5" hidden="false" customHeight="true" outlineLevel="0" collapsed="false">
      <c r="A12" s="11" t="n">
        <v>8</v>
      </c>
      <c r="B12" s="12" t="s">
        <v>48</v>
      </c>
      <c r="C12" s="12" t="s">
        <v>49</v>
      </c>
      <c r="D12" s="12" t="s">
        <v>49</v>
      </c>
      <c r="E12" s="12" t="s">
        <v>50</v>
      </c>
      <c r="F12" s="11" t="s">
        <v>51</v>
      </c>
      <c r="G12" s="11" t="n">
        <v>1</v>
      </c>
      <c r="H12" s="13" t="n">
        <v>2500</v>
      </c>
      <c r="I12" s="13" t="n">
        <v>2500</v>
      </c>
      <c r="J12" s="14" t="n">
        <f aca="false">MIN(H12,I12)</f>
        <v>2500</v>
      </c>
      <c r="K12" s="11" t="s">
        <v>43</v>
      </c>
      <c r="L12" s="11" t="s">
        <v>44</v>
      </c>
      <c r="M12" s="15" t="n">
        <v>0</v>
      </c>
      <c r="N12" s="14" t="n">
        <f aca="false">J12*(1-M12)</f>
        <v>2500</v>
      </c>
    </row>
    <row r="13" customFormat="false" ht="19.5" hidden="false" customHeight="true" outlineLevel="0" collapsed="false">
      <c r="A13" s="6" t="n">
        <v>9</v>
      </c>
      <c r="B13" s="7" t="s">
        <v>52</v>
      </c>
      <c r="C13" s="7" t="s">
        <v>53</v>
      </c>
      <c r="D13" s="7" t="s">
        <v>54</v>
      </c>
      <c r="E13" s="7" t="s">
        <v>55</v>
      </c>
      <c r="F13" s="6" t="s">
        <v>51</v>
      </c>
      <c r="G13" s="6" t="n">
        <v>1</v>
      </c>
      <c r="H13" s="8" t="n">
        <v>18500</v>
      </c>
      <c r="I13" s="8" t="n">
        <v>18500</v>
      </c>
      <c r="J13" s="9" t="n">
        <f aca="false">MIN(H13,I13)</f>
        <v>18500</v>
      </c>
      <c r="K13" s="6" t="s">
        <v>43</v>
      </c>
      <c r="L13" s="6" t="s">
        <v>44</v>
      </c>
      <c r="M13" s="10" t="n">
        <v>0</v>
      </c>
      <c r="N13" s="9" t="n">
        <f aca="false">J13*(1-M13)</f>
        <v>18500</v>
      </c>
    </row>
    <row r="14" customFormat="false" ht="19.5" hidden="false" customHeight="true" outlineLevel="0" collapsed="false">
      <c r="A14" s="11" t="n">
        <v>10</v>
      </c>
      <c r="B14" s="12" t="s">
        <v>56</v>
      </c>
      <c r="C14" s="12" t="s">
        <v>57</v>
      </c>
      <c r="D14" s="12" t="s">
        <v>58</v>
      </c>
      <c r="E14" s="12" t="s">
        <v>59</v>
      </c>
      <c r="F14" s="11" t="s">
        <v>51</v>
      </c>
      <c r="G14" s="11" t="n">
        <v>1</v>
      </c>
      <c r="H14" s="13" t="n">
        <v>7200</v>
      </c>
      <c r="I14" s="13" t="n">
        <v>7200</v>
      </c>
      <c r="J14" s="14" t="n">
        <f aca="false">MIN(H14,I14)</f>
        <v>7200</v>
      </c>
      <c r="K14" s="11" t="s">
        <v>43</v>
      </c>
      <c r="L14" s="11" t="s">
        <v>25</v>
      </c>
      <c r="M14" s="15" t="n">
        <v>0.05</v>
      </c>
      <c r="N14" s="14" t="n">
        <f aca="false">J14*(1-M14)</f>
        <v>6840</v>
      </c>
    </row>
    <row r="15" customFormat="false" ht="18" hidden="false" customHeight="true" outlineLevel="0" collapsed="false">
      <c r="A15" s="6"/>
      <c r="B15" s="7"/>
      <c r="C15" s="7"/>
      <c r="D15" s="7"/>
      <c r="E15" s="7"/>
      <c r="F15" s="6"/>
      <c r="G15" s="6"/>
      <c r="H15" s="8"/>
      <c r="I15" s="8"/>
      <c r="J15" s="9" t="str">
        <f aca="false">IF(AND(H15&lt;&gt;"",I15&lt;&gt;""),MIN(H15,I15),"")</f>
        <v/>
      </c>
      <c r="K15" s="6"/>
      <c r="L15" s="6"/>
      <c r="M15" s="10"/>
      <c r="N15" s="9" t="str">
        <f aca="false">IF(J15&lt;&gt;"",J15*(1-M15),"")</f>
        <v/>
      </c>
    </row>
    <row r="16" customFormat="false" ht="18" hidden="false" customHeight="true" outlineLevel="0" collapsed="false">
      <c r="A16" s="11"/>
      <c r="B16" s="12"/>
      <c r="C16" s="12"/>
      <c r="D16" s="12"/>
      <c r="E16" s="12"/>
      <c r="F16" s="11"/>
      <c r="G16" s="11"/>
      <c r="H16" s="13"/>
      <c r="I16" s="13"/>
      <c r="J16" s="14" t="str">
        <f aca="false">IF(AND(H16&lt;&gt;"",I16&lt;&gt;""),MIN(H16,I16),"")</f>
        <v/>
      </c>
      <c r="K16" s="11"/>
      <c r="L16" s="11"/>
      <c r="M16" s="15"/>
      <c r="N16" s="14" t="str">
        <f aca="false">IF(J16&lt;&gt;"",J16*(1-M16),"")</f>
        <v/>
      </c>
    </row>
    <row r="17" customFormat="false" ht="18" hidden="false" customHeight="true" outlineLevel="0" collapsed="false">
      <c r="A17" s="6"/>
      <c r="B17" s="7"/>
      <c r="C17" s="7"/>
      <c r="D17" s="7"/>
      <c r="E17" s="7"/>
      <c r="F17" s="6"/>
      <c r="G17" s="6"/>
      <c r="H17" s="8"/>
      <c r="I17" s="8"/>
      <c r="J17" s="9" t="str">
        <f aca="false">IF(AND(H17&lt;&gt;"",I17&lt;&gt;""),MIN(H17,I17),"")</f>
        <v/>
      </c>
      <c r="K17" s="6"/>
      <c r="L17" s="6"/>
      <c r="M17" s="10"/>
      <c r="N17" s="9" t="str">
        <f aca="false">IF(J17&lt;&gt;"",J17*(1-M17),"")</f>
        <v/>
      </c>
    </row>
    <row r="18" customFormat="false" ht="18" hidden="false" customHeight="true" outlineLevel="0" collapsed="false">
      <c r="A18" s="11"/>
      <c r="B18" s="12"/>
      <c r="C18" s="12"/>
      <c r="D18" s="12"/>
      <c r="E18" s="12"/>
      <c r="F18" s="11"/>
      <c r="G18" s="11"/>
      <c r="H18" s="13"/>
      <c r="I18" s="13"/>
      <c r="J18" s="14" t="str">
        <f aca="false">IF(AND(H18&lt;&gt;"",I18&lt;&gt;""),MIN(H18,I18),"")</f>
        <v/>
      </c>
      <c r="K18" s="11"/>
      <c r="L18" s="11"/>
      <c r="M18" s="15"/>
      <c r="N18" s="14" t="str">
        <f aca="false">IF(J18&lt;&gt;"",J18*(1-M18),"")</f>
        <v/>
      </c>
    </row>
    <row r="19" customFormat="false" ht="18" hidden="false" customHeight="true" outlineLevel="0" collapsed="false">
      <c r="A19" s="6"/>
      <c r="B19" s="7"/>
      <c r="C19" s="7"/>
      <c r="D19" s="7"/>
      <c r="E19" s="7"/>
      <c r="F19" s="6"/>
      <c r="G19" s="6"/>
      <c r="H19" s="8"/>
      <c r="I19" s="8"/>
      <c r="J19" s="9" t="str">
        <f aca="false">IF(AND(H19&lt;&gt;"",I19&lt;&gt;""),MIN(H19,I19),"")</f>
        <v/>
      </c>
      <c r="K19" s="6"/>
      <c r="L19" s="6"/>
      <c r="M19" s="10"/>
      <c r="N19" s="9" t="str">
        <f aca="false">IF(J19&lt;&gt;"",J19*(1-M19),"")</f>
        <v/>
      </c>
    </row>
    <row r="20" customFormat="false" ht="18" hidden="false" customHeight="true" outlineLevel="0" collapsed="false">
      <c r="A20" s="11"/>
      <c r="B20" s="12"/>
      <c r="C20" s="12"/>
      <c r="D20" s="12"/>
      <c r="E20" s="12"/>
      <c r="F20" s="11"/>
      <c r="G20" s="11"/>
      <c r="H20" s="13"/>
      <c r="I20" s="13"/>
      <c r="J20" s="14" t="str">
        <f aca="false">IF(AND(H20&lt;&gt;"",I20&lt;&gt;""),MIN(H20,I20),"")</f>
        <v/>
      </c>
      <c r="K20" s="11"/>
      <c r="L20" s="11"/>
      <c r="M20" s="15"/>
      <c r="N20" s="14" t="str">
        <f aca="false">IF(J20&lt;&gt;"",J20*(1-M20),"")</f>
        <v/>
      </c>
    </row>
    <row r="21" customFormat="false" ht="18" hidden="false" customHeight="true" outlineLevel="0" collapsed="false">
      <c r="A21" s="6"/>
      <c r="B21" s="7"/>
      <c r="C21" s="7"/>
      <c r="D21" s="7"/>
      <c r="E21" s="7"/>
      <c r="F21" s="6"/>
      <c r="G21" s="6"/>
      <c r="H21" s="8"/>
      <c r="I21" s="8"/>
      <c r="J21" s="9" t="str">
        <f aca="false">IF(AND(H21&lt;&gt;"",I21&lt;&gt;""),MIN(H21,I21),"")</f>
        <v/>
      </c>
      <c r="K21" s="6"/>
      <c r="L21" s="6"/>
      <c r="M21" s="10"/>
      <c r="N21" s="9" t="str">
        <f aca="false">IF(J21&lt;&gt;"",J21*(1-M21),"")</f>
        <v/>
      </c>
    </row>
    <row r="22" customFormat="false" ht="18" hidden="false" customHeight="true" outlineLevel="0" collapsed="false">
      <c r="A22" s="11"/>
      <c r="B22" s="12"/>
      <c r="C22" s="12"/>
      <c r="D22" s="12"/>
      <c r="E22" s="12"/>
      <c r="F22" s="11"/>
      <c r="G22" s="11"/>
      <c r="H22" s="13"/>
      <c r="I22" s="13"/>
      <c r="J22" s="14" t="str">
        <f aca="false">IF(AND(H22&lt;&gt;"",I22&lt;&gt;""),MIN(H22,I22),"")</f>
        <v/>
      </c>
      <c r="K22" s="11"/>
      <c r="L22" s="11"/>
      <c r="M22" s="15"/>
      <c r="N22" s="14" t="str">
        <f aca="false">IF(J22&lt;&gt;"",J22*(1-M22),"")</f>
        <v/>
      </c>
    </row>
    <row r="23" customFormat="false" ht="18" hidden="false" customHeight="true" outlineLevel="0" collapsed="false">
      <c r="A23" s="6"/>
      <c r="B23" s="7"/>
      <c r="C23" s="7"/>
      <c r="D23" s="7"/>
      <c r="E23" s="7"/>
      <c r="F23" s="6"/>
      <c r="G23" s="6"/>
      <c r="H23" s="8"/>
      <c r="I23" s="8"/>
      <c r="J23" s="9" t="str">
        <f aca="false">IF(AND(H23&lt;&gt;"",I23&lt;&gt;""),MIN(H23,I23),"")</f>
        <v/>
      </c>
      <c r="K23" s="6"/>
      <c r="L23" s="6"/>
      <c r="M23" s="10"/>
      <c r="N23" s="9" t="str">
        <f aca="false">IF(J23&lt;&gt;"",J23*(1-M23),"")</f>
        <v/>
      </c>
    </row>
    <row r="24" customFormat="false" ht="18" hidden="false" customHeight="true" outlineLevel="0" collapsed="false">
      <c r="A24" s="11"/>
      <c r="B24" s="12"/>
      <c r="C24" s="12"/>
      <c r="D24" s="12"/>
      <c r="E24" s="12"/>
      <c r="F24" s="11"/>
      <c r="G24" s="11"/>
      <c r="H24" s="13"/>
      <c r="I24" s="13"/>
      <c r="J24" s="14" t="str">
        <f aca="false">IF(AND(H24&lt;&gt;"",I24&lt;&gt;""),MIN(H24,I24),"")</f>
        <v/>
      </c>
      <c r="K24" s="11"/>
      <c r="L24" s="11"/>
      <c r="M24" s="15"/>
      <c r="N24" s="14" t="str">
        <f aca="false">IF(J24&lt;&gt;"",J24*(1-M24),"")</f>
        <v/>
      </c>
    </row>
    <row r="25" customFormat="false" ht="18" hidden="false" customHeight="true" outlineLevel="0" collapsed="false">
      <c r="A25" s="6"/>
      <c r="B25" s="7"/>
      <c r="C25" s="7"/>
      <c r="D25" s="7"/>
      <c r="E25" s="7"/>
      <c r="F25" s="6"/>
      <c r="G25" s="6"/>
      <c r="H25" s="8"/>
      <c r="I25" s="8"/>
      <c r="J25" s="9" t="str">
        <f aca="false">IF(AND(H25&lt;&gt;"",I25&lt;&gt;""),MIN(H25,I25),"")</f>
        <v/>
      </c>
      <c r="K25" s="6"/>
      <c r="L25" s="6"/>
      <c r="M25" s="10"/>
      <c r="N25" s="9" t="str">
        <f aca="false">IF(J25&lt;&gt;"",J25*(1-M25),"")</f>
        <v/>
      </c>
    </row>
    <row r="26" customFormat="false" ht="18" hidden="false" customHeight="true" outlineLevel="0" collapsed="false">
      <c r="A26" s="11"/>
      <c r="B26" s="12"/>
      <c r="C26" s="12"/>
      <c r="D26" s="12"/>
      <c r="E26" s="12"/>
      <c r="F26" s="11"/>
      <c r="G26" s="11"/>
      <c r="H26" s="13"/>
      <c r="I26" s="13"/>
      <c r="J26" s="14" t="str">
        <f aca="false">IF(AND(H26&lt;&gt;"",I26&lt;&gt;""),MIN(H26,I26),"")</f>
        <v/>
      </c>
      <c r="K26" s="11"/>
      <c r="L26" s="11"/>
      <c r="M26" s="15"/>
      <c r="N26" s="14" t="str">
        <f aca="false">IF(J26&lt;&gt;"",J26*(1-M26),"")</f>
        <v/>
      </c>
    </row>
    <row r="27" customFormat="false" ht="18" hidden="false" customHeight="true" outlineLevel="0" collapsed="false">
      <c r="A27" s="6"/>
      <c r="B27" s="7"/>
      <c r="C27" s="7"/>
      <c r="D27" s="7"/>
      <c r="E27" s="7"/>
      <c r="F27" s="6"/>
      <c r="G27" s="6"/>
      <c r="H27" s="8"/>
      <c r="I27" s="8"/>
      <c r="J27" s="9" t="str">
        <f aca="false">IF(AND(H27&lt;&gt;"",I27&lt;&gt;""),MIN(H27,I27),"")</f>
        <v/>
      </c>
      <c r="K27" s="6"/>
      <c r="L27" s="6"/>
      <c r="M27" s="10"/>
      <c r="N27" s="9" t="str">
        <f aca="false">IF(J27&lt;&gt;"",J27*(1-M27),"")</f>
        <v/>
      </c>
    </row>
    <row r="28" customFormat="false" ht="18" hidden="false" customHeight="true" outlineLevel="0" collapsed="false">
      <c r="A28" s="11"/>
      <c r="B28" s="12"/>
      <c r="C28" s="12"/>
      <c r="D28" s="12"/>
      <c r="E28" s="12"/>
      <c r="F28" s="11"/>
      <c r="G28" s="11"/>
      <c r="H28" s="13"/>
      <c r="I28" s="13"/>
      <c r="J28" s="14" t="str">
        <f aca="false">IF(AND(H28&lt;&gt;"",I28&lt;&gt;""),MIN(H28,I28),"")</f>
        <v/>
      </c>
      <c r="K28" s="11"/>
      <c r="L28" s="11"/>
      <c r="M28" s="15"/>
      <c r="N28" s="14" t="str">
        <f aca="false">IF(J28&lt;&gt;"",J28*(1-M28),"")</f>
        <v/>
      </c>
    </row>
    <row r="29" customFormat="false" ht="18" hidden="false" customHeight="true" outlineLevel="0" collapsed="false">
      <c r="A29" s="6"/>
      <c r="B29" s="7"/>
      <c r="C29" s="7"/>
      <c r="D29" s="7"/>
      <c r="E29" s="7"/>
      <c r="F29" s="6"/>
      <c r="G29" s="6"/>
      <c r="H29" s="8"/>
      <c r="I29" s="8"/>
      <c r="J29" s="9" t="str">
        <f aca="false">IF(AND(H29&lt;&gt;"",I29&lt;&gt;""),MIN(H29,I29),"")</f>
        <v/>
      </c>
      <c r="K29" s="6"/>
      <c r="L29" s="6"/>
      <c r="M29" s="10"/>
      <c r="N29" s="9" t="str">
        <f aca="false">IF(J29&lt;&gt;"",J29*(1-M29),"")</f>
        <v/>
      </c>
    </row>
    <row r="30" customFormat="false" ht="18" hidden="false" customHeight="true" outlineLevel="0" collapsed="false">
      <c r="A30" s="11"/>
      <c r="B30" s="12"/>
      <c r="C30" s="12"/>
      <c r="D30" s="12"/>
      <c r="E30" s="12"/>
      <c r="F30" s="11"/>
      <c r="G30" s="11"/>
      <c r="H30" s="13"/>
      <c r="I30" s="13"/>
      <c r="J30" s="14" t="str">
        <f aca="false">IF(AND(H30&lt;&gt;"",I30&lt;&gt;""),MIN(H30,I30),"")</f>
        <v/>
      </c>
      <c r="K30" s="11"/>
      <c r="L30" s="11"/>
      <c r="M30" s="15"/>
      <c r="N30" s="14" t="str">
        <f aca="false">IF(J30&lt;&gt;"",J30*(1-M30),"")</f>
        <v/>
      </c>
    </row>
    <row r="31" customFormat="false" ht="18" hidden="false" customHeight="true" outlineLevel="0" collapsed="false">
      <c r="A31" s="6"/>
      <c r="B31" s="7"/>
      <c r="C31" s="7"/>
      <c r="D31" s="7"/>
      <c r="E31" s="7"/>
      <c r="F31" s="6"/>
      <c r="G31" s="6"/>
      <c r="H31" s="8"/>
      <c r="I31" s="8"/>
      <c r="J31" s="9" t="str">
        <f aca="false">IF(AND(H31&lt;&gt;"",I31&lt;&gt;""),MIN(H31,I31),"")</f>
        <v/>
      </c>
      <c r="K31" s="6"/>
      <c r="L31" s="6"/>
      <c r="M31" s="10"/>
      <c r="N31" s="9" t="str">
        <f aca="false">IF(J31&lt;&gt;"",J31*(1-M31),"")</f>
        <v/>
      </c>
    </row>
    <row r="32" customFormat="false" ht="18" hidden="false" customHeight="true" outlineLevel="0" collapsed="false">
      <c r="A32" s="11"/>
      <c r="B32" s="12"/>
      <c r="C32" s="12"/>
      <c r="D32" s="12"/>
      <c r="E32" s="12"/>
      <c r="F32" s="11"/>
      <c r="G32" s="11"/>
      <c r="H32" s="13"/>
      <c r="I32" s="13"/>
      <c r="J32" s="14" t="str">
        <f aca="false">IF(AND(H32&lt;&gt;"",I32&lt;&gt;""),MIN(H32,I32),"")</f>
        <v/>
      </c>
      <c r="K32" s="11"/>
      <c r="L32" s="11"/>
      <c r="M32" s="15"/>
      <c r="N32" s="14" t="str">
        <f aca="false">IF(J32&lt;&gt;"",J32*(1-M32),"")</f>
        <v/>
      </c>
    </row>
    <row r="33" customFormat="false" ht="18" hidden="false" customHeight="true" outlineLevel="0" collapsed="false">
      <c r="A33" s="6"/>
      <c r="B33" s="7"/>
      <c r="C33" s="7"/>
      <c r="D33" s="7"/>
      <c r="E33" s="7"/>
      <c r="F33" s="6"/>
      <c r="G33" s="6"/>
      <c r="H33" s="8"/>
      <c r="I33" s="8"/>
      <c r="J33" s="9" t="str">
        <f aca="false">IF(AND(H33&lt;&gt;"",I33&lt;&gt;""),MIN(H33,I33),"")</f>
        <v/>
      </c>
      <c r="K33" s="6"/>
      <c r="L33" s="6"/>
      <c r="M33" s="10"/>
      <c r="N33" s="9" t="str">
        <f aca="false">IF(J33&lt;&gt;"",J33*(1-M33),"")</f>
        <v/>
      </c>
    </row>
    <row r="34" customFormat="false" ht="18" hidden="false" customHeight="true" outlineLevel="0" collapsed="false">
      <c r="A34" s="11"/>
      <c r="B34" s="12"/>
      <c r="C34" s="12"/>
      <c r="D34" s="12"/>
      <c r="E34" s="12"/>
      <c r="F34" s="11"/>
      <c r="G34" s="11"/>
      <c r="H34" s="13"/>
      <c r="I34" s="13"/>
      <c r="J34" s="14" t="str">
        <f aca="false">IF(AND(H34&lt;&gt;"",I34&lt;&gt;""),MIN(H34,I34),"")</f>
        <v/>
      </c>
      <c r="K34" s="11"/>
      <c r="L34" s="11"/>
      <c r="M34" s="15"/>
      <c r="N34" s="14" t="str">
        <f aca="false">IF(J34&lt;&gt;"",J34*(1-M34),"")</f>
        <v/>
      </c>
    </row>
    <row r="35" customFormat="false" ht="18" hidden="false" customHeight="true" outlineLevel="0" collapsed="false">
      <c r="A35" s="6"/>
      <c r="B35" s="7"/>
      <c r="C35" s="7"/>
      <c r="D35" s="7"/>
      <c r="E35" s="7"/>
      <c r="F35" s="6"/>
      <c r="G35" s="6"/>
      <c r="H35" s="8"/>
      <c r="I35" s="8"/>
      <c r="J35" s="9" t="str">
        <f aca="false">IF(AND(H35&lt;&gt;"",I35&lt;&gt;""),MIN(H35,I35),"")</f>
        <v/>
      </c>
      <c r="K35" s="6"/>
      <c r="L35" s="6"/>
      <c r="M35" s="10"/>
      <c r="N35" s="9" t="str">
        <f aca="false">IF(J35&lt;&gt;"",J35*(1-M35),"")</f>
        <v/>
      </c>
    </row>
    <row r="36" customFormat="false" ht="18" hidden="false" customHeight="true" outlineLevel="0" collapsed="false">
      <c r="A36" s="11"/>
      <c r="B36" s="12"/>
      <c r="C36" s="12"/>
      <c r="D36" s="12"/>
      <c r="E36" s="12"/>
      <c r="F36" s="11"/>
      <c r="G36" s="11"/>
      <c r="H36" s="13"/>
      <c r="I36" s="13"/>
      <c r="J36" s="14" t="str">
        <f aca="false">IF(AND(H36&lt;&gt;"",I36&lt;&gt;""),MIN(H36,I36),"")</f>
        <v/>
      </c>
      <c r="K36" s="11"/>
      <c r="L36" s="11"/>
      <c r="M36" s="15"/>
      <c r="N36" s="14" t="str">
        <f aca="false">IF(J36&lt;&gt;"",J36*(1-M36),"")</f>
        <v/>
      </c>
    </row>
    <row r="37" customFormat="false" ht="18" hidden="false" customHeight="true" outlineLevel="0" collapsed="false">
      <c r="A37" s="6"/>
      <c r="B37" s="7"/>
      <c r="C37" s="7"/>
      <c r="D37" s="7"/>
      <c r="E37" s="7"/>
      <c r="F37" s="6"/>
      <c r="G37" s="6"/>
      <c r="H37" s="8"/>
      <c r="I37" s="8"/>
      <c r="J37" s="9" t="str">
        <f aca="false">IF(AND(H37&lt;&gt;"",I37&lt;&gt;""),MIN(H37,I37),"")</f>
        <v/>
      </c>
      <c r="K37" s="6"/>
      <c r="L37" s="6"/>
      <c r="M37" s="10"/>
      <c r="N37" s="9" t="str">
        <f aca="false">IF(J37&lt;&gt;"",J37*(1-M37),"")</f>
        <v/>
      </c>
    </row>
    <row r="38" customFormat="false" ht="18" hidden="false" customHeight="true" outlineLevel="0" collapsed="false">
      <c r="A38" s="11"/>
      <c r="B38" s="12"/>
      <c r="C38" s="12"/>
      <c r="D38" s="12"/>
      <c r="E38" s="12"/>
      <c r="F38" s="11"/>
      <c r="G38" s="11"/>
      <c r="H38" s="13"/>
      <c r="I38" s="13"/>
      <c r="J38" s="14" t="str">
        <f aca="false">IF(AND(H38&lt;&gt;"",I38&lt;&gt;""),MIN(H38,I38),"")</f>
        <v/>
      </c>
      <c r="K38" s="11"/>
      <c r="L38" s="11"/>
      <c r="M38" s="15"/>
      <c r="N38" s="14" t="str">
        <f aca="false">IF(J38&lt;&gt;"",J38*(1-M38),"")</f>
        <v/>
      </c>
    </row>
    <row r="39" customFormat="false" ht="18" hidden="false" customHeight="true" outlineLevel="0" collapsed="false">
      <c r="A39" s="6"/>
      <c r="B39" s="7"/>
      <c r="C39" s="7"/>
      <c r="D39" s="7"/>
      <c r="E39" s="7"/>
      <c r="F39" s="6"/>
      <c r="G39" s="6"/>
      <c r="H39" s="8"/>
      <c r="I39" s="8"/>
      <c r="J39" s="9" t="str">
        <f aca="false">IF(AND(H39&lt;&gt;"",I39&lt;&gt;""),MIN(H39,I39),"")</f>
        <v/>
      </c>
      <c r="K39" s="6"/>
      <c r="L39" s="6"/>
      <c r="M39" s="10"/>
      <c r="N39" s="9" t="str">
        <f aca="false">IF(J39&lt;&gt;"",J39*(1-M39),"")</f>
        <v/>
      </c>
    </row>
    <row r="40" customFormat="false" ht="18" hidden="false" customHeight="true" outlineLevel="0" collapsed="false">
      <c r="A40" s="11"/>
      <c r="B40" s="12"/>
      <c r="C40" s="12"/>
      <c r="D40" s="12"/>
      <c r="E40" s="12"/>
      <c r="F40" s="11"/>
      <c r="G40" s="11"/>
      <c r="H40" s="13"/>
      <c r="I40" s="13"/>
      <c r="J40" s="14" t="str">
        <f aca="false">IF(AND(H40&lt;&gt;"",I40&lt;&gt;""),MIN(H40,I40),"")</f>
        <v/>
      </c>
      <c r="K40" s="11"/>
      <c r="L40" s="11"/>
      <c r="M40" s="15"/>
      <c r="N40" s="14" t="str">
        <f aca="false">IF(J40&lt;&gt;"",J40*(1-M40),"")</f>
        <v/>
      </c>
    </row>
    <row r="41" customFormat="false" ht="18" hidden="false" customHeight="true" outlineLevel="0" collapsed="false">
      <c r="A41" s="6"/>
      <c r="B41" s="7"/>
      <c r="C41" s="7"/>
      <c r="D41" s="7"/>
      <c r="E41" s="7"/>
      <c r="F41" s="6"/>
      <c r="G41" s="6"/>
      <c r="H41" s="8"/>
      <c r="I41" s="8"/>
      <c r="J41" s="9" t="str">
        <f aca="false">IF(AND(H41&lt;&gt;"",I41&lt;&gt;""),MIN(H41,I41),"")</f>
        <v/>
      </c>
      <c r="K41" s="6"/>
      <c r="L41" s="6"/>
      <c r="M41" s="10"/>
      <c r="N41" s="9" t="str">
        <f aca="false">IF(J41&lt;&gt;"",J41*(1-M41),"")</f>
        <v/>
      </c>
    </row>
    <row r="42" customFormat="false" ht="18" hidden="false" customHeight="true" outlineLevel="0" collapsed="false">
      <c r="A42" s="11"/>
      <c r="B42" s="12"/>
      <c r="C42" s="12"/>
      <c r="D42" s="12"/>
      <c r="E42" s="12"/>
      <c r="F42" s="11"/>
      <c r="G42" s="11"/>
      <c r="H42" s="13"/>
      <c r="I42" s="13"/>
      <c r="J42" s="14" t="str">
        <f aca="false">IF(AND(H42&lt;&gt;"",I42&lt;&gt;""),MIN(H42,I42),"")</f>
        <v/>
      </c>
      <c r="K42" s="11"/>
      <c r="L42" s="11"/>
      <c r="M42" s="15"/>
      <c r="N42" s="14" t="str">
        <f aca="false">IF(J42&lt;&gt;"",J42*(1-M42),"")</f>
        <v/>
      </c>
    </row>
    <row r="43" customFormat="false" ht="18" hidden="false" customHeight="true" outlineLevel="0" collapsed="false">
      <c r="A43" s="6"/>
      <c r="B43" s="7"/>
      <c r="C43" s="7"/>
      <c r="D43" s="7"/>
      <c r="E43" s="7"/>
      <c r="F43" s="6"/>
      <c r="G43" s="6"/>
      <c r="H43" s="8"/>
      <c r="I43" s="8"/>
      <c r="J43" s="9" t="str">
        <f aca="false">IF(AND(H43&lt;&gt;"",I43&lt;&gt;""),MIN(H43,I43),"")</f>
        <v/>
      </c>
      <c r="K43" s="6"/>
      <c r="L43" s="6"/>
      <c r="M43" s="10"/>
      <c r="N43" s="9" t="str">
        <f aca="false">IF(J43&lt;&gt;"",J43*(1-M43),"")</f>
        <v/>
      </c>
    </row>
    <row r="44" customFormat="false" ht="18" hidden="false" customHeight="true" outlineLevel="0" collapsed="false">
      <c r="A44" s="11"/>
      <c r="B44" s="12"/>
      <c r="C44" s="12"/>
      <c r="D44" s="12"/>
      <c r="E44" s="12"/>
      <c r="F44" s="11"/>
      <c r="G44" s="11"/>
      <c r="H44" s="13"/>
      <c r="I44" s="13"/>
      <c r="J44" s="14" t="str">
        <f aca="false">IF(AND(H44&lt;&gt;"",I44&lt;&gt;""),MIN(H44,I44),"")</f>
        <v/>
      </c>
      <c r="K44" s="11"/>
      <c r="L44" s="11"/>
      <c r="M44" s="15"/>
      <c r="N44" s="14" t="str">
        <f aca="false">IF(J44&lt;&gt;"",J44*(1-M44),"")</f>
        <v/>
      </c>
    </row>
    <row r="45" customFormat="false" ht="18" hidden="false" customHeight="true" outlineLevel="0" collapsed="false">
      <c r="A45" s="6"/>
      <c r="B45" s="7"/>
      <c r="C45" s="7"/>
      <c r="D45" s="7"/>
      <c r="E45" s="7"/>
      <c r="F45" s="6"/>
      <c r="G45" s="6"/>
      <c r="H45" s="8"/>
      <c r="I45" s="8"/>
      <c r="J45" s="9" t="str">
        <f aca="false">IF(AND(H45&lt;&gt;"",I45&lt;&gt;""),MIN(H45,I45),"")</f>
        <v/>
      </c>
      <c r="K45" s="6"/>
      <c r="L45" s="6"/>
      <c r="M45" s="10"/>
      <c r="N45" s="9" t="str">
        <f aca="false">IF(J45&lt;&gt;"",J45*(1-M45),"")</f>
        <v/>
      </c>
    </row>
    <row r="46" customFormat="false" ht="18" hidden="false" customHeight="true" outlineLevel="0" collapsed="false">
      <c r="A46" s="11"/>
      <c r="B46" s="12"/>
      <c r="C46" s="12"/>
      <c r="D46" s="12"/>
      <c r="E46" s="12"/>
      <c r="F46" s="11"/>
      <c r="G46" s="11"/>
      <c r="H46" s="13"/>
      <c r="I46" s="13"/>
      <c r="J46" s="14" t="str">
        <f aca="false">IF(AND(H46&lt;&gt;"",I46&lt;&gt;""),MIN(H46,I46),"")</f>
        <v/>
      </c>
      <c r="K46" s="11"/>
      <c r="L46" s="11"/>
      <c r="M46" s="15"/>
      <c r="N46" s="14" t="str">
        <f aca="false">IF(J46&lt;&gt;"",J46*(1-M46),"")</f>
        <v/>
      </c>
    </row>
    <row r="47" customFormat="false" ht="18" hidden="false" customHeight="true" outlineLevel="0" collapsed="false">
      <c r="A47" s="6"/>
      <c r="B47" s="7"/>
      <c r="C47" s="7"/>
      <c r="D47" s="7"/>
      <c r="E47" s="7"/>
      <c r="F47" s="6"/>
      <c r="G47" s="6"/>
      <c r="H47" s="8"/>
      <c r="I47" s="8"/>
      <c r="J47" s="9" t="str">
        <f aca="false">IF(AND(H47&lt;&gt;"",I47&lt;&gt;""),MIN(H47,I47),"")</f>
        <v/>
      </c>
      <c r="K47" s="6"/>
      <c r="L47" s="6"/>
      <c r="M47" s="10"/>
      <c r="N47" s="9" t="str">
        <f aca="false">IF(J47&lt;&gt;"",J47*(1-M47),"")</f>
        <v/>
      </c>
    </row>
    <row r="48" customFormat="false" ht="18" hidden="false" customHeight="true" outlineLevel="0" collapsed="false">
      <c r="A48" s="11"/>
      <c r="B48" s="12"/>
      <c r="C48" s="12"/>
      <c r="D48" s="12"/>
      <c r="E48" s="12"/>
      <c r="F48" s="11"/>
      <c r="G48" s="11"/>
      <c r="H48" s="13"/>
      <c r="I48" s="13"/>
      <c r="J48" s="14" t="str">
        <f aca="false">IF(AND(H48&lt;&gt;"",I48&lt;&gt;""),MIN(H48,I48),"")</f>
        <v/>
      </c>
      <c r="K48" s="11"/>
      <c r="L48" s="11"/>
      <c r="M48" s="15"/>
      <c r="N48" s="14" t="str">
        <f aca="false">IF(J48&lt;&gt;"",J48*(1-M48),"")</f>
        <v/>
      </c>
    </row>
    <row r="49" customFormat="false" ht="18" hidden="false" customHeight="true" outlineLevel="0" collapsed="false">
      <c r="A49" s="6"/>
      <c r="B49" s="7"/>
      <c r="C49" s="7"/>
      <c r="D49" s="7"/>
      <c r="E49" s="7"/>
      <c r="F49" s="6"/>
      <c r="G49" s="6"/>
      <c r="H49" s="8"/>
      <c r="I49" s="8"/>
      <c r="J49" s="9" t="str">
        <f aca="false">IF(AND(H49&lt;&gt;"",I49&lt;&gt;""),MIN(H49,I49),"")</f>
        <v/>
      </c>
      <c r="K49" s="6"/>
      <c r="L49" s="6"/>
      <c r="M49" s="10"/>
      <c r="N49" s="9" t="str">
        <f aca="false">IF(J49&lt;&gt;"",J49*(1-M49),"")</f>
        <v/>
      </c>
    </row>
    <row r="50" customFormat="false" ht="18" hidden="false" customHeight="true" outlineLevel="0" collapsed="false">
      <c r="A50" s="11"/>
      <c r="B50" s="12"/>
      <c r="C50" s="12"/>
      <c r="D50" s="12"/>
      <c r="E50" s="12"/>
      <c r="F50" s="11"/>
      <c r="G50" s="11"/>
      <c r="H50" s="13"/>
      <c r="I50" s="13"/>
      <c r="J50" s="14" t="str">
        <f aca="false">IF(AND(H50&lt;&gt;"",I50&lt;&gt;""),MIN(H50,I50),"")</f>
        <v/>
      </c>
      <c r="K50" s="11"/>
      <c r="L50" s="11"/>
      <c r="M50" s="15"/>
      <c r="N50" s="14" t="str">
        <f aca="false">IF(J50&lt;&gt;"",J50*(1-M50),"")</f>
        <v/>
      </c>
    </row>
    <row r="51" customFormat="false" ht="18" hidden="false" customHeight="true" outlineLevel="0" collapsed="false">
      <c r="A51" s="6"/>
      <c r="B51" s="7"/>
      <c r="C51" s="7"/>
      <c r="D51" s="7"/>
      <c r="E51" s="7"/>
      <c r="F51" s="6"/>
      <c r="G51" s="6"/>
      <c r="H51" s="8"/>
      <c r="I51" s="8"/>
      <c r="J51" s="9" t="str">
        <f aca="false">IF(AND(H51&lt;&gt;"",I51&lt;&gt;""),MIN(H51,I51),"")</f>
        <v/>
      </c>
      <c r="K51" s="6"/>
      <c r="L51" s="6"/>
      <c r="M51" s="10"/>
      <c r="N51" s="9" t="str">
        <f aca="false">IF(J51&lt;&gt;"",J51*(1-M51),"")</f>
        <v/>
      </c>
    </row>
    <row r="52" customFormat="false" ht="18" hidden="false" customHeight="true" outlineLevel="0" collapsed="false">
      <c r="A52" s="11"/>
      <c r="B52" s="12"/>
      <c r="C52" s="12"/>
      <c r="D52" s="12"/>
      <c r="E52" s="12"/>
      <c r="F52" s="11"/>
      <c r="G52" s="11"/>
      <c r="H52" s="13"/>
      <c r="I52" s="13"/>
      <c r="J52" s="14" t="str">
        <f aca="false">IF(AND(H52&lt;&gt;"",I52&lt;&gt;""),MIN(H52,I52),"")</f>
        <v/>
      </c>
      <c r="K52" s="11"/>
      <c r="L52" s="11"/>
      <c r="M52" s="15"/>
      <c r="N52" s="14" t="str">
        <f aca="false">IF(J52&lt;&gt;"",J52*(1-M52),"")</f>
        <v/>
      </c>
    </row>
    <row r="53" customFormat="false" ht="18" hidden="false" customHeight="true" outlineLevel="0" collapsed="false">
      <c r="A53" s="6"/>
      <c r="B53" s="7"/>
      <c r="C53" s="7"/>
      <c r="D53" s="7"/>
      <c r="E53" s="7"/>
      <c r="F53" s="6"/>
      <c r="G53" s="6"/>
      <c r="H53" s="8"/>
      <c r="I53" s="8"/>
      <c r="J53" s="9" t="str">
        <f aca="false">IF(AND(H53&lt;&gt;"",I53&lt;&gt;""),MIN(H53,I53),"")</f>
        <v/>
      </c>
      <c r="K53" s="6"/>
      <c r="L53" s="6"/>
      <c r="M53" s="10"/>
      <c r="N53" s="9" t="str">
        <f aca="false">IF(J53&lt;&gt;"",J53*(1-M53),"")</f>
        <v/>
      </c>
    </row>
    <row r="54" customFormat="false" ht="18" hidden="false" customHeight="true" outlineLevel="0" collapsed="false">
      <c r="A54" s="11"/>
      <c r="B54" s="12"/>
      <c r="C54" s="12"/>
      <c r="D54" s="12"/>
      <c r="E54" s="12"/>
      <c r="F54" s="11"/>
      <c r="G54" s="11"/>
      <c r="H54" s="13"/>
      <c r="I54" s="13"/>
      <c r="J54" s="14" t="str">
        <f aca="false">IF(AND(H54&lt;&gt;"",I54&lt;&gt;""),MIN(H54,I54),"")</f>
        <v/>
      </c>
      <c r="K54" s="11"/>
      <c r="L54" s="11"/>
      <c r="M54" s="15"/>
      <c r="N54" s="14" t="str">
        <f aca="false">IF(J54&lt;&gt;"",J54*(1-M54),"")</f>
        <v/>
      </c>
    </row>
    <row r="55" customFormat="false" ht="18" hidden="false" customHeight="true" outlineLevel="0" collapsed="false">
      <c r="A55" s="6"/>
      <c r="B55" s="7"/>
      <c r="C55" s="7"/>
      <c r="D55" s="7"/>
      <c r="E55" s="7"/>
      <c r="F55" s="6"/>
      <c r="G55" s="6"/>
      <c r="H55" s="8"/>
      <c r="I55" s="8"/>
      <c r="J55" s="9" t="str">
        <f aca="false">IF(AND(H55&lt;&gt;"",I55&lt;&gt;""),MIN(H55,I55),"")</f>
        <v/>
      </c>
      <c r="K55" s="6"/>
      <c r="L55" s="6"/>
      <c r="M55" s="10"/>
      <c r="N55" s="9" t="str">
        <f aca="false">IF(J55&lt;&gt;"",J55*(1-M55),"")</f>
        <v/>
      </c>
    </row>
    <row r="56" customFormat="false" ht="18" hidden="false" customHeight="true" outlineLevel="0" collapsed="false">
      <c r="A56" s="11"/>
      <c r="B56" s="12"/>
      <c r="C56" s="12"/>
      <c r="D56" s="12"/>
      <c r="E56" s="12"/>
      <c r="F56" s="11"/>
      <c r="G56" s="11"/>
      <c r="H56" s="13"/>
      <c r="I56" s="13"/>
      <c r="J56" s="14" t="str">
        <f aca="false">IF(AND(H56&lt;&gt;"",I56&lt;&gt;""),MIN(H56,I56),"")</f>
        <v/>
      </c>
      <c r="K56" s="11"/>
      <c r="L56" s="11"/>
      <c r="M56" s="15"/>
      <c r="N56" s="14" t="str">
        <f aca="false">IF(J56&lt;&gt;"",J56*(1-M56),"")</f>
        <v/>
      </c>
    </row>
    <row r="57" customFormat="false" ht="18" hidden="false" customHeight="true" outlineLevel="0" collapsed="false">
      <c r="A57" s="6"/>
      <c r="B57" s="7"/>
      <c r="C57" s="7"/>
      <c r="D57" s="7"/>
      <c r="E57" s="7"/>
      <c r="F57" s="6"/>
      <c r="G57" s="6"/>
      <c r="H57" s="8"/>
      <c r="I57" s="8"/>
      <c r="J57" s="9" t="str">
        <f aca="false">IF(AND(H57&lt;&gt;"",I57&lt;&gt;""),MIN(H57,I57),"")</f>
        <v/>
      </c>
      <c r="K57" s="6"/>
      <c r="L57" s="6"/>
      <c r="M57" s="10"/>
      <c r="N57" s="9" t="str">
        <f aca="false">IF(J57&lt;&gt;"",J57*(1-M57),"")</f>
        <v/>
      </c>
    </row>
    <row r="58" customFormat="false" ht="18" hidden="false" customHeight="true" outlineLevel="0" collapsed="false">
      <c r="A58" s="11"/>
      <c r="B58" s="12"/>
      <c r="C58" s="12"/>
      <c r="D58" s="12"/>
      <c r="E58" s="12"/>
      <c r="F58" s="11"/>
      <c r="G58" s="11"/>
      <c r="H58" s="13"/>
      <c r="I58" s="13"/>
      <c r="J58" s="14" t="str">
        <f aca="false">IF(AND(H58&lt;&gt;"",I58&lt;&gt;""),MIN(H58,I58),"")</f>
        <v/>
      </c>
      <c r="K58" s="11"/>
      <c r="L58" s="11"/>
      <c r="M58" s="15"/>
      <c r="N58" s="14" t="str">
        <f aca="false">IF(J58&lt;&gt;"",J58*(1-M58),"")</f>
        <v/>
      </c>
    </row>
    <row r="59" customFormat="false" ht="18" hidden="false" customHeight="true" outlineLevel="0" collapsed="false">
      <c r="A59" s="6"/>
      <c r="B59" s="7"/>
      <c r="C59" s="7"/>
      <c r="D59" s="7"/>
      <c r="E59" s="7"/>
      <c r="F59" s="6"/>
      <c r="G59" s="6"/>
      <c r="H59" s="8"/>
      <c r="I59" s="8"/>
      <c r="J59" s="9" t="str">
        <f aca="false">IF(AND(H59&lt;&gt;"",I59&lt;&gt;""),MIN(H59,I59),"")</f>
        <v/>
      </c>
      <c r="K59" s="6"/>
      <c r="L59" s="6"/>
      <c r="M59" s="10"/>
      <c r="N59" s="9" t="str">
        <f aca="false">IF(J59&lt;&gt;"",J59*(1-M59),"")</f>
        <v/>
      </c>
    </row>
    <row r="60" customFormat="false" ht="18" hidden="false" customHeight="true" outlineLevel="0" collapsed="false">
      <c r="A60" s="11"/>
      <c r="B60" s="12"/>
      <c r="C60" s="12"/>
      <c r="D60" s="12"/>
      <c r="E60" s="12"/>
      <c r="F60" s="11"/>
      <c r="G60" s="11"/>
      <c r="H60" s="13"/>
      <c r="I60" s="13"/>
      <c r="J60" s="14" t="str">
        <f aca="false">IF(AND(H60&lt;&gt;"",I60&lt;&gt;""),MIN(H60,I60),"")</f>
        <v/>
      </c>
      <c r="K60" s="11"/>
      <c r="L60" s="11"/>
      <c r="M60" s="15"/>
      <c r="N60" s="14" t="str">
        <f aca="false">IF(J60&lt;&gt;"",J60*(1-M60),"")</f>
        <v/>
      </c>
    </row>
    <row r="61" customFormat="false" ht="18" hidden="false" customHeight="true" outlineLevel="0" collapsed="false">
      <c r="A61" s="6"/>
      <c r="B61" s="7"/>
      <c r="C61" s="7"/>
      <c r="D61" s="7"/>
      <c r="E61" s="7"/>
      <c r="F61" s="6"/>
      <c r="G61" s="6"/>
      <c r="H61" s="8"/>
      <c r="I61" s="8"/>
      <c r="J61" s="9" t="str">
        <f aca="false">IF(AND(H61&lt;&gt;"",I61&lt;&gt;""),MIN(H61,I61),"")</f>
        <v/>
      </c>
      <c r="K61" s="6"/>
      <c r="L61" s="6"/>
      <c r="M61" s="10"/>
      <c r="N61" s="9" t="str">
        <f aca="false">IF(J61&lt;&gt;"",J61*(1-M61),"")</f>
        <v/>
      </c>
    </row>
    <row r="62" customFormat="false" ht="18" hidden="false" customHeight="true" outlineLevel="0" collapsed="false">
      <c r="A62" s="11"/>
      <c r="B62" s="12"/>
      <c r="C62" s="12"/>
      <c r="D62" s="12"/>
      <c r="E62" s="12"/>
      <c r="F62" s="11"/>
      <c r="G62" s="11"/>
      <c r="H62" s="13"/>
      <c r="I62" s="13"/>
      <c r="J62" s="14" t="str">
        <f aca="false">IF(AND(H62&lt;&gt;"",I62&lt;&gt;""),MIN(H62,I62),"")</f>
        <v/>
      </c>
      <c r="K62" s="11"/>
      <c r="L62" s="11"/>
      <c r="M62" s="15"/>
      <c r="N62" s="14" t="str">
        <f aca="false">IF(J62&lt;&gt;"",J62*(1-M62),"")</f>
        <v/>
      </c>
    </row>
    <row r="63" customFormat="false" ht="18" hidden="false" customHeight="true" outlineLevel="0" collapsed="false">
      <c r="A63" s="6"/>
      <c r="B63" s="7"/>
      <c r="C63" s="7"/>
      <c r="D63" s="7"/>
      <c r="E63" s="7"/>
      <c r="F63" s="6"/>
      <c r="G63" s="6"/>
      <c r="H63" s="8"/>
      <c r="I63" s="8"/>
      <c r="J63" s="9" t="str">
        <f aca="false">IF(AND(H63&lt;&gt;"",I63&lt;&gt;""),MIN(H63,I63),"")</f>
        <v/>
      </c>
      <c r="K63" s="6"/>
      <c r="L63" s="6"/>
      <c r="M63" s="10"/>
      <c r="N63" s="9" t="str">
        <f aca="false">IF(J63&lt;&gt;"",J63*(1-M63),"")</f>
        <v/>
      </c>
    </row>
    <row r="64" customFormat="false" ht="18" hidden="false" customHeight="true" outlineLevel="0" collapsed="false">
      <c r="A64" s="11"/>
      <c r="B64" s="12"/>
      <c r="C64" s="12"/>
      <c r="D64" s="12"/>
      <c r="E64" s="12"/>
      <c r="F64" s="11"/>
      <c r="G64" s="11"/>
      <c r="H64" s="13"/>
      <c r="I64" s="13"/>
      <c r="J64" s="14" t="str">
        <f aca="false">IF(AND(H64&lt;&gt;"",I64&lt;&gt;""),MIN(H64,I64),"")</f>
        <v/>
      </c>
      <c r="K64" s="11"/>
      <c r="L64" s="11"/>
      <c r="M64" s="15"/>
      <c r="N64" s="14" t="str">
        <f aca="false">IF(J64&lt;&gt;"",J64*(1-M64),"")</f>
        <v/>
      </c>
    </row>
    <row r="65" customFormat="false" ht="18" hidden="false" customHeight="true" outlineLevel="0" collapsed="false">
      <c r="A65" s="6"/>
      <c r="B65" s="7"/>
      <c r="C65" s="7"/>
      <c r="D65" s="7"/>
      <c r="E65" s="7"/>
      <c r="F65" s="6"/>
      <c r="G65" s="6"/>
      <c r="H65" s="8"/>
      <c r="I65" s="8"/>
      <c r="J65" s="9" t="str">
        <f aca="false">IF(AND(H65&lt;&gt;"",I65&lt;&gt;""),MIN(H65,I65),"")</f>
        <v/>
      </c>
      <c r="K65" s="6"/>
      <c r="L65" s="6"/>
      <c r="M65" s="10"/>
      <c r="N65" s="9" t="str">
        <f aca="false">IF(J65&lt;&gt;"",J65*(1-M65),"")</f>
        <v/>
      </c>
    </row>
    <row r="66" customFormat="false" ht="18" hidden="false" customHeight="true" outlineLevel="0" collapsed="false">
      <c r="A66" s="11"/>
      <c r="B66" s="12"/>
      <c r="C66" s="12"/>
      <c r="D66" s="12"/>
      <c r="E66" s="12"/>
      <c r="F66" s="11"/>
      <c r="G66" s="11"/>
      <c r="H66" s="13"/>
      <c r="I66" s="13"/>
      <c r="J66" s="14" t="str">
        <f aca="false">IF(AND(H66&lt;&gt;"",I66&lt;&gt;""),MIN(H66,I66),"")</f>
        <v/>
      </c>
      <c r="K66" s="11"/>
      <c r="L66" s="11"/>
      <c r="M66" s="15"/>
      <c r="N66" s="14" t="str">
        <f aca="false">IF(J66&lt;&gt;"",J66*(1-M66),"")</f>
        <v/>
      </c>
    </row>
    <row r="67" customFormat="false" ht="18" hidden="false" customHeight="true" outlineLevel="0" collapsed="false">
      <c r="A67" s="6"/>
      <c r="B67" s="7"/>
      <c r="C67" s="7"/>
      <c r="D67" s="7"/>
      <c r="E67" s="7"/>
      <c r="F67" s="6"/>
      <c r="G67" s="6"/>
      <c r="H67" s="8"/>
      <c r="I67" s="8"/>
      <c r="J67" s="9" t="str">
        <f aca="false">IF(AND(H67&lt;&gt;"",I67&lt;&gt;""),MIN(H67,I67),"")</f>
        <v/>
      </c>
      <c r="K67" s="6"/>
      <c r="L67" s="6"/>
      <c r="M67" s="10"/>
      <c r="N67" s="9" t="str">
        <f aca="false">IF(J67&lt;&gt;"",J67*(1-M67),"")</f>
        <v/>
      </c>
    </row>
    <row r="68" customFormat="false" ht="18" hidden="false" customHeight="true" outlineLevel="0" collapsed="false">
      <c r="A68" s="11"/>
      <c r="B68" s="12"/>
      <c r="C68" s="12"/>
      <c r="D68" s="12"/>
      <c r="E68" s="12"/>
      <c r="F68" s="11"/>
      <c r="G68" s="11"/>
      <c r="H68" s="13"/>
      <c r="I68" s="13"/>
      <c r="J68" s="14" t="str">
        <f aca="false">IF(AND(H68&lt;&gt;"",I68&lt;&gt;""),MIN(H68,I68),"")</f>
        <v/>
      </c>
      <c r="K68" s="11"/>
      <c r="L68" s="11"/>
      <c r="M68" s="15"/>
      <c r="N68" s="14" t="str">
        <f aca="false">IF(J68&lt;&gt;"",J68*(1-M68),"")</f>
        <v/>
      </c>
    </row>
    <row r="69" customFormat="false" ht="18" hidden="false" customHeight="true" outlineLevel="0" collapsed="false">
      <c r="A69" s="6"/>
      <c r="B69" s="7"/>
      <c r="C69" s="7"/>
      <c r="D69" s="7"/>
      <c r="E69" s="7"/>
      <c r="F69" s="6"/>
      <c r="G69" s="6"/>
      <c r="H69" s="8"/>
      <c r="I69" s="8"/>
      <c r="J69" s="9" t="str">
        <f aca="false">IF(AND(H69&lt;&gt;"",I69&lt;&gt;""),MIN(H69,I69),"")</f>
        <v/>
      </c>
      <c r="K69" s="6"/>
      <c r="L69" s="6"/>
      <c r="M69" s="10"/>
      <c r="N69" s="9" t="str">
        <f aca="false">IF(J69&lt;&gt;"",J69*(1-M69),"")</f>
        <v/>
      </c>
    </row>
    <row r="70" customFormat="false" ht="18" hidden="false" customHeight="true" outlineLevel="0" collapsed="false">
      <c r="A70" s="11"/>
      <c r="B70" s="12"/>
      <c r="C70" s="12"/>
      <c r="D70" s="12"/>
      <c r="E70" s="12"/>
      <c r="F70" s="11"/>
      <c r="G70" s="11"/>
      <c r="H70" s="13"/>
      <c r="I70" s="13"/>
      <c r="J70" s="14" t="str">
        <f aca="false">IF(AND(H70&lt;&gt;"",I70&lt;&gt;""),MIN(H70,I70),"")</f>
        <v/>
      </c>
      <c r="K70" s="11"/>
      <c r="L70" s="11"/>
      <c r="M70" s="15"/>
      <c r="N70" s="14" t="str">
        <f aca="false">IF(J70&lt;&gt;"",J70*(1-M70),"")</f>
        <v/>
      </c>
    </row>
    <row r="71" customFormat="false" ht="18" hidden="false" customHeight="true" outlineLevel="0" collapsed="false">
      <c r="A71" s="6"/>
      <c r="B71" s="7"/>
      <c r="C71" s="7"/>
      <c r="D71" s="7"/>
      <c r="E71" s="7"/>
      <c r="F71" s="6"/>
      <c r="G71" s="6"/>
      <c r="H71" s="8"/>
      <c r="I71" s="8"/>
      <c r="J71" s="9" t="str">
        <f aca="false">IF(AND(H71&lt;&gt;"",I71&lt;&gt;""),MIN(H71,I71),"")</f>
        <v/>
      </c>
      <c r="K71" s="6"/>
      <c r="L71" s="6"/>
      <c r="M71" s="10"/>
      <c r="N71" s="9" t="str">
        <f aca="false">IF(J71&lt;&gt;"",J71*(1-M71),"")</f>
        <v/>
      </c>
    </row>
    <row r="72" customFormat="false" ht="18" hidden="false" customHeight="true" outlineLevel="0" collapsed="false">
      <c r="A72" s="11"/>
      <c r="B72" s="12"/>
      <c r="C72" s="12"/>
      <c r="D72" s="12"/>
      <c r="E72" s="12"/>
      <c r="F72" s="11"/>
      <c r="G72" s="11"/>
      <c r="H72" s="13"/>
      <c r="I72" s="13"/>
      <c r="J72" s="14" t="str">
        <f aca="false">IF(AND(H72&lt;&gt;"",I72&lt;&gt;""),MIN(H72,I72),"")</f>
        <v/>
      </c>
      <c r="K72" s="11"/>
      <c r="L72" s="11"/>
      <c r="M72" s="15"/>
      <c r="N72" s="14" t="str">
        <f aca="false">IF(J72&lt;&gt;"",J72*(1-M72),"")</f>
        <v/>
      </c>
    </row>
    <row r="73" customFormat="false" ht="18" hidden="false" customHeight="true" outlineLevel="0" collapsed="false">
      <c r="A73" s="6"/>
      <c r="B73" s="7"/>
      <c r="C73" s="7"/>
      <c r="D73" s="7"/>
      <c r="E73" s="7"/>
      <c r="F73" s="6"/>
      <c r="G73" s="6"/>
      <c r="H73" s="8"/>
      <c r="I73" s="8"/>
      <c r="J73" s="9" t="str">
        <f aca="false">IF(AND(H73&lt;&gt;"",I73&lt;&gt;""),MIN(H73,I73),"")</f>
        <v/>
      </c>
      <c r="K73" s="6"/>
      <c r="L73" s="6"/>
      <c r="M73" s="10"/>
      <c r="N73" s="9" t="str">
        <f aca="false">IF(J73&lt;&gt;"",J73*(1-M73),"")</f>
        <v/>
      </c>
    </row>
    <row r="74" customFormat="false" ht="18" hidden="false" customHeight="true" outlineLevel="0" collapsed="false">
      <c r="A74" s="11"/>
      <c r="B74" s="12"/>
      <c r="C74" s="12"/>
      <c r="D74" s="12"/>
      <c r="E74" s="12"/>
      <c r="F74" s="11"/>
      <c r="G74" s="11"/>
      <c r="H74" s="13"/>
      <c r="I74" s="13"/>
      <c r="J74" s="14" t="str">
        <f aca="false">IF(AND(H74&lt;&gt;"",I74&lt;&gt;""),MIN(H74,I74),"")</f>
        <v/>
      </c>
      <c r="K74" s="11"/>
      <c r="L74" s="11"/>
      <c r="M74" s="15"/>
      <c r="N74" s="14" t="str">
        <f aca="false">IF(J74&lt;&gt;"",J74*(1-M74),"")</f>
        <v/>
      </c>
    </row>
    <row r="75" customFormat="false" ht="18" hidden="false" customHeight="true" outlineLevel="0" collapsed="false">
      <c r="A75" s="6"/>
      <c r="B75" s="7"/>
      <c r="C75" s="7"/>
      <c r="D75" s="7"/>
      <c r="E75" s="7"/>
      <c r="F75" s="6"/>
      <c r="G75" s="6"/>
      <c r="H75" s="8"/>
      <c r="I75" s="8"/>
      <c r="J75" s="9" t="str">
        <f aca="false">IF(AND(H75&lt;&gt;"",I75&lt;&gt;""),MIN(H75,I75),"")</f>
        <v/>
      </c>
      <c r="K75" s="6"/>
      <c r="L75" s="6"/>
      <c r="M75" s="10"/>
      <c r="N75" s="9" t="str">
        <f aca="false">IF(J75&lt;&gt;"",J75*(1-M75),"")</f>
        <v/>
      </c>
    </row>
    <row r="76" customFormat="false" ht="18" hidden="false" customHeight="true" outlineLevel="0" collapsed="false">
      <c r="A76" s="11"/>
      <c r="B76" s="12"/>
      <c r="C76" s="12"/>
      <c r="D76" s="12"/>
      <c r="E76" s="12"/>
      <c r="F76" s="11"/>
      <c r="G76" s="11"/>
      <c r="H76" s="13"/>
      <c r="I76" s="13"/>
      <c r="J76" s="14" t="str">
        <f aca="false">IF(AND(H76&lt;&gt;"",I76&lt;&gt;""),MIN(H76,I76),"")</f>
        <v/>
      </c>
      <c r="K76" s="11"/>
      <c r="L76" s="11"/>
      <c r="M76" s="15"/>
      <c r="N76" s="14" t="str">
        <f aca="false">IF(J76&lt;&gt;"",J76*(1-M76),"")</f>
        <v/>
      </c>
    </row>
    <row r="77" customFormat="false" ht="18" hidden="false" customHeight="true" outlineLevel="0" collapsed="false">
      <c r="A77" s="6"/>
      <c r="B77" s="7"/>
      <c r="C77" s="7"/>
      <c r="D77" s="7"/>
      <c r="E77" s="7"/>
      <c r="F77" s="6"/>
      <c r="G77" s="6"/>
      <c r="H77" s="8"/>
      <c r="I77" s="8"/>
      <c r="J77" s="9" t="str">
        <f aca="false">IF(AND(H77&lt;&gt;"",I77&lt;&gt;""),MIN(H77,I77),"")</f>
        <v/>
      </c>
      <c r="K77" s="6"/>
      <c r="L77" s="6"/>
      <c r="M77" s="10"/>
      <c r="N77" s="9" t="str">
        <f aca="false">IF(J77&lt;&gt;"",J77*(1-M77),"")</f>
        <v/>
      </c>
    </row>
    <row r="78" customFormat="false" ht="18" hidden="false" customHeight="true" outlineLevel="0" collapsed="false">
      <c r="A78" s="11"/>
      <c r="B78" s="12"/>
      <c r="C78" s="12"/>
      <c r="D78" s="12"/>
      <c r="E78" s="12"/>
      <c r="F78" s="11"/>
      <c r="G78" s="11"/>
      <c r="H78" s="13"/>
      <c r="I78" s="13"/>
      <c r="J78" s="14" t="str">
        <f aca="false">IF(AND(H78&lt;&gt;"",I78&lt;&gt;""),MIN(H78,I78),"")</f>
        <v/>
      </c>
      <c r="K78" s="11"/>
      <c r="L78" s="11"/>
      <c r="M78" s="15"/>
      <c r="N78" s="14" t="str">
        <f aca="false">IF(J78&lt;&gt;"",J78*(1-M78),"")</f>
        <v/>
      </c>
    </row>
    <row r="79" customFormat="false" ht="18" hidden="false" customHeight="true" outlineLevel="0" collapsed="false">
      <c r="A79" s="6"/>
      <c r="B79" s="7"/>
      <c r="C79" s="7"/>
      <c r="D79" s="7"/>
      <c r="E79" s="7"/>
      <c r="F79" s="6"/>
      <c r="G79" s="6"/>
      <c r="H79" s="8"/>
      <c r="I79" s="8"/>
      <c r="J79" s="9" t="str">
        <f aca="false">IF(AND(H79&lt;&gt;"",I79&lt;&gt;""),MIN(H79,I79),"")</f>
        <v/>
      </c>
      <c r="K79" s="6"/>
      <c r="L79" s="6"/>
      <c r="M79" s="10"/>
      <c r="N79" s="9" t="str">
        <f aca="false">IF(J79&lt;&gt;"",J79*(1-M79),"")</f>
        <v/>
      </c>
    </row>
    <row r="80" customFormat="false" ht="18" hidden="false" customHeight="true" outlineLevel="0" collapsed="false">
      <c r="A80" s="11"/>
      <c r="B80" s="12"/>
      <c r="C80" s="12"/>
      <c r="D80" s="12"/>
      <c r="E80" s="12"/>
      <c r="F80" s="11"/>
      <c r="G80" s="11"/>
      <c r="H80" s="13"/>
      <c r="I80" s="13"/>
      <c r="J80" s="14" t="str">
        <f aca="false">IF(AND(H80&lt;&gt;"",I80&lt;&gt;""),MIN(H80,I80),"")</f>
        <v/>
      </c>
      <c r="K80" s="11"/>
      <c r="L80" s="11"/>
      <c r="M80" s="15"/>
      <c r="N80" s="14" t="str">
        <f aca="false">IF(J80&lt;&gt;"",J80*(1-M80),"")</f>
        <v/>
      </c>
    </row>
    <row r="81" customFormat="false" ht="18" hidden="false" customHeight="true" outlineLevel="0" collapsed="false">
      <c r="A81" s="6"/>
      <c r="B81" s="7"/>
      <c r="C81" s="7"/>
      <c r="D81" s="7"/>
      <c r="E81" s="7"/>
      <c r="F81" s="6"/>
      <c r="G81" s="6"/>
      <c r="H81" s="8"/>
      <c r="I81" s="8"/>
      <c r="J81" s="9" t="str">
        <f aca="false">IF(AND(H81&lt;&gt;"",I81&lt;&gt;""),MIN(H81,I81),"")</f>
        <v/>
      </c>
      <c r="K81" s="6"/>
      <c r="L81" s="6"/>
      <c r="M81" s="10"/>
      <c r="N81" s="9" t="str">
        <f aca="false">IF(J81&lt;&gt;"",J81*(1-M81),"")</f>
        <v/>
      </c>
    </row>
    <row r="82" customFormat="false" ht="18" hidden="false" customHeight="true" outlineLevel="0" collapsed="false">
      <c r="A82" s="11"/>
      <c r="B82" s="12"/>
      <c r="C82" s="12"/>
      <c r="D82" s="12"/>
      <c r="E82" s="12"/>
      <c r="F82" s="11"/>
      <c r="G82" s="11"/>
      <c r="H82" s="13"/>
      <c r="I82" s="13"/>
      <c r="J82" s="14" t="str">
        <f aca="false">IF(AND(H82&lt;&gt;"",I82&lt;&gt;""),MIN(H82,I82),"")</f>
        <v/>
      </c>
      <c r="K82" s="11"/>
      <c r="L82" s="11"/>
      <c r="M82" s="15"/>
      <c r="N82" s="14" t="str">
        <f aca="false">IF(J82&lt;&gt;"",J82*(1-M82),"")</f>
        <v/>
      </c>
    </row>
    <row r="83" customFormat="false" ht="18" hidden="false" customHeight="true" outlineLevel="0" collapsed="false">
      <c r="A83" s="6"/>
      <c r="B83" s="7"/>
      <c r="C83" s="7"/>
      <c r="D83" s="7"/>
      <c r="E83" s="7"/>
      <c r="F83" s="6"/>
      <c r="G83" s="6"/>
      <c r="H83" s="8"/>
      <c r="I83" s="8"/>
      <c r="J83" s="9" t="str">
        <f aca="false">IF(AND(H83&lt;&gt;"",I83&lt;&gt;""),MIN(H83,I83),"")</f>
        <v/>
      </c>
      <c r="K83" s="6"/>
      <c r="L83" s="6"/>
      <c r="M83" s="10"/>
      <c r="N83" s="9" t="str">
        <f aca="false">IF(J83&lt;&gt;"",J83*(1-M83),"")</f>
        <v/>
      </c>
    </row>
    <row r="84" customFormat="false" ht="18" hidden="false" customHeight="true" outlineLevel="0" collapsed="false">
      <c r="A84" s="11"/>
      <c r="B84" s="12"/>
      <c r="C84" s="12"/>
      <c r="D84" s="12"/>
      <c r="E84" s="12"/>
      <c r="F84" s="11"/>
      <c r="G84" s="11"/>
      <c r="H84" s="13"/>
      <c r="I84" s="13"/>
      <c r="J84" s="14" t="str">
        <f aca="false">IF(AND(H84&lt;&gt;"",I84&lt;&gt;""),MIN(H84,I84),"")</f>
        <v/>
      </c>
      <c r="K84" s="11"/>
      <c r="L84" s="11"/>
      <c r="M84" s="15"/>
      <c r="N84" s="14" t="str">
        <f aca="false">IF(J84&lt;&gt;"",J84*(1-M84),"")</f>
        <v/>
      </c>
    </row>
    <row r="85" customFormat="false" ht="18" hidden="false" customHeight="true" outlineLevel="0" collapsed="false">
      <c r="A85" s="6"/>
      <c r="B85" s="7"/>
      <c r="C85" s="7"/>
      <c r="D85" s="7"/>
      <c r="E85" s="7"/>
      <c r="F85" s="6"/>
      <c r="G85" s="6"/>
      <c r="H85" s="8"/>
      <c r="I85" s="8"/>
      <c r="J85" s="9" t="str">
        <f aca="false">IF(AND(H85&lt;&gt;"",I85&lt;&gt;""),MIN(H85,I85),"")</f>
        <v/>
      </c>
      <c r="K85" s="6"/>
      <c r="L85" s="6"/>
      <c r="M85" s="10"/>
      <c r="N85" s="9" t="str">
        <f aca="false">IF(J85&lt;&gt;"",J85*(1-M85),"")</f>
        <v/>
      </c>
    </row>
    <row r="86" customFormat="false" ht="18" hidden="false" customHeight="true" outlineLevel="0" collapsed="false">
      <c r="A86" s="11"/>
      <c r="B86" s="12"/>
      <c r="C86" s="12"/>
      <c r="D86" s="12"/>
      <c r="E86" s="12"/>
      <c r="F86" s="11"/>
      <c r="G86" s="11"/>
      <c r="H86" s="13"/>
      <c r="I86" s="13"/>
      <c r="J86" s="14" t="str">
        <f aca="false">IF(AND(H86&lt;&gt;"",I86&lt;&gt;""),MIN(H86,I86),"")</f>
        <v/>
      </c>
      <c r="K86" s="11"/>
      <c r="L86" s="11"/>
      <c r="M86" s="15"/>
      <c r="N86" s="14" t="str">
        <f aca="false">IF(J86&lt;&gt;"",J86*(1-M86),"")</f>
        <v/>
      </c>
    </row>
    <row r="87" customFormat="false" ht="18" hidden="false" customHeight="true" outlineLevel="0" collapsed="false">
      <c r="A87" s="6"/>
      <c r="B87" s="7"/>
      <c r="C87" s="7"/>
      <c r="D87" s="7"/>
      <c r="E87" s="7"/>
      <c r="F87" s="6"/>
      <c r="G87" s="6"/>
      <c r="H87" s="8"/>
      <c r="I87" s="8"/>
      <c r="J87" s="9" t="str">
        <f aca="false">IF(AND(H87&lt;&gt;"",I87&lt;&gt;""),MIN(H87,I87),"")</f>
        <v/>
      </c>
      <c r="K87" s="6"/>
      <c r="L87" s="6"/>
      <c r="M87" s="10"/>
      <c r="N87" s="9" t="str">
        <f aca="false">IF(J87&lt;&gt;"",J87*(1-M87),"")</f>
        <v/>
      </c>
    </row>
    <row r="88" customFormat="false" ht="18" hidden="false" customHeight="true" outlineLevel="0" collapsed="false">
      <c r="A88" s="11"/>
      <c r="B88" s="12"/>
      <c r="C88" s="12"/>
      <c r="D88" s="12"/>
      <c r="E88" s="12"/>
      <c r="F88" s="11"/>
      <c r="G88" s="11"/>
      <c r="H88" s="13"/>
      <c r="I88" s="13"/>
      <c r="J88" s="14" t="str">
        <f aca="false">IF(AND(H88&lt;&gt;"",I88&lt;&gt;""),MIN(H88,I88),"")</f>
        <v/>
      </c>
      <c r="K88" s="11"/>
      <c r="L88" s="11"/>
      <c r="M88" s="15"/>
      <c r="N88" s="14" t="str">
        <f aca="false">IF(J88&lt;&gt;"",J88*(1-M88),"")</f>
        <v/>
      </c>
    </row>
    <row r="89" customFormat="false" ht="18" hidden="false" customHeight="true" outlineLevel="0" collapsed="false">
      <c r="A89" s="6"/>
      <c r="B89" s="7"/>
      <c r="C89" s="7"/>
      <c r="D89" s="7"/>
      <c r="E89" s="7"/>
      <c r="F89" s="6"/>
      <c r="G89" s="6"/>
      <c r="H89" s="8"/>
      <c r="I89" s="8"/>
      <c r="J89" s="9" t="str">
        <f aca="false">IF(AND(H89&lt;&gt;"",I89&lt;&gt;""),MIN(H89,I89),"")</f>
        <v/>
      </c>
      <c r="K89" s="6"/>
      <c r="L89" s="6"/>
      <c r="M89" s="10"/>
      <c r="N89" s="9" t="str">
        <f aca="false">IF(J89&lt;&gt;"",J89*(1-M89),"")</f>
        <v/>
      </c>
    </row>
    <row r="90" customFormat="false" ht="18" hidden="false" customHeight="true" outlineLevel="0" collapsed="false">
      <c r="A90" s="11"/>
      <c r="B90" s="12"/>
      <c r="C90" s="12"/>
      <c r="D90" s="12"/>
      <c r="E90" s="12"/>
      <c r="F90" s="11"/>
      <c r="G90" s="11"/>
      <c r="H90" s="13"/>
      <c r="I90" s="13"/>
      <c r="J90" s="14" t="str">
        <f aca="false">IF(AND(H90&lt;&gt;"",I90&lt;&gt;""),MIN(H90,I90),"")</f>
        <v/>
      </c>
      <c r="K90" s="11"/>
      <c r="L90" s="11"/>
      <c r="M90" s="15"/>
      <c r="N90" s="14" t="str">
        <f aca="false">IF(J90&lt;&gt;"",J90*(1-M90),"")</f>
        <v/>
      </c>
    </row>
    <row r="91" customFormat="false" ht="18" hidden="false" customHeight="true" outlineLevel="0" collapsed="false">
      <c r="A91" s="6"/>
      <c r="B91" s="7"/>
      <c r="C91" s="7"/>
      <c r="D91" s="7"/>
      <c r="E91" s="7"/>
      <c r="F91" s="6"/>
      <c r="G91" s="6"/>
      <c r="H91" s="8"/>
      <c r="I91" s="8"/>
      <c r="J91" s="9" t="str">
        <f aca="false">IF(AND(H91&lt;&gt;"",I91&lt;&gt;""),MIN(H91,I91),"")</f>
        <v/>
      </c>
      <c r="K91" s="6"/>
      <c r="L91" s="6"/>
      <c r="M91" s="10"/>
      <c r="N91" s="9" t="str">
        <f aca="false">IF(J91&lt;&gt;"",J91*(1-M91),"")</f>
        <v/>
      </c>
    </row>
    <row r="92" customFormat="false" ht="18" hidden="false" customHeight="true" outlineLevel="0" collapsed="false">
      <c r="A92" s="11"/>
      <c r="B92" s="12"/>
      <c r="C92" s="12"/>
      <c r="D92" s="12"/>
      <c r="E92" s="12"/>
      <c r="F92" s="11"/>
      <c r="G92" s="11"/>
      <c r="H92" s="13"/>
      <c r="I92" s="13"/>
      <c r="J92" s="14" t="str">
        <f aca="false">IF(AND(H92&lt;&gt;"",I92&lt;&gt;""),MIN(H92,I92),"")</f>
        <v/>
      </c>
      <c r="K92" s="11"/>
      <c r="L92" s="11"/>
      <c r="M92" s="15"/>
      <c r="N92" s="14" t="str">
        <f aca="false">IF(J92&lt;&gt;"",J92*(1-M92),"")</f>
        <v/>
      </c>
    </row>
    <row r="93" customFormat="false" ht="18" hidden="false" customHeight="true" outlineLevel="0" collapsed="false">
      <c r="A93" s="6"/>
      <c r="B93" s="7"/>
      <c r="C93" s="7"/>
      <c r="D93" s="7"/>
      <c r="E93" s="7"/>
      <c r="F93" s="6"/>
      <c r="G93" s="6"/>
      <c r="H93" s="8"/>
      <c r="I93" s="8"/>
      <c r="J93" s="9" t="str">
        <f aca="false">IF(AND(H93&lt;&gt;"",I93&lt;&gt;""),MIN(H93,I93),"")</f>
        <v/>
      </c>
      <c r="K93" s="6"/>
      <c r="L93" s="6"/>
      <c r="M93" s="10"/>
      <c r="N93" s="9" t="str">
        <f aca="false">IF(J93&lt;&gt;"",J93*(1-M93),"")</f>
        <v/>
      </c>
    </row>
    <row r="94" customFormat="false" ht="18" hidden="false" customHeight="true" outlineLevel="0" collapsed="false">
      <c r="A94" s="11"/>
      <c r="B94" s="12"/>
      <c r="C94" s="12"/>
      <c r="D94" s="12"/>
      <c r="E94" s="12"/>
      <c r="F94" s="11"/>
      <c r="G94" s="11"/>
      <c r="H94" s="13"/>
      <c r="I94" s="13"/>
      <c r="J94" s="14" t="str">
        <f aca="false">IF(AND(H94&lt;&gt;"",I94&lt;&gt;""),MIN(H94,I94),"")</f>
        <v/>
      </c>
      <c r="K94" s="11"/>
      <c r="L94" s="11"/>
      <c r="M94" s="15"/>
      <c r="N94" s="14" t="str">
        <f aca="false">IF(J94&lt;&gt;"",J94*(1-M94),"")</f>
        <v/>
      </c>
    </row>
    <row r="95" customFormat="false" ht="18" hidden="false" customHeight="true" outlineLevel="0" collapsed="false">
      <c r="A95" s="6"/>
      <c r="B95" s="7"/>
      <c r="C95" s="7"/>
      <c r="D95" s="7"/>
      <c r="E95" s="7"/>
      <c r="F95" s="6"/>
      <c r="G95" s="6"/>
      <c r="H95" s="8"/>
      <c r="I95" s="8"/>
      <c r="J95" s="9" t="str">
        <f aca="false">IF(AND(H95&lt;&gt;"",I95&lt;&gt;""),MIN(H95,I95),"")</f>
        <v/>
      </c>
      <c r="K95" s="6"/>
      <c r="L95" s="6"/>
      <c r="M95" s="10"/>
      <c r="N95" s="9" t="str">
        <f aca="false">IF(J95&lt;&gt;"",J95*(1-M95),"")</f>
        <v/>
      </c>
    </row>
    <row r="96" customFormat="false" ht="18" hidden="false" customHeight="true" outlineLevel="0" collapsed="false">
      <c r="A96" s="11"/>
      <c r="B96" s="12"/>
      <c r="C96" s="12"/>
      <c r="D96" s="12"/>
      <c r="E96" s="12"/>
      <c r="F96" s="11"/>
      <c r="G96" s="11"/>
      <c r="H96" s="13"/>
      <c r="I96" s="13"/>
      <c r="J96" s="14" t="str">
        <f aca="false">IF(AND(H96&lt;&gt;"",I96&lt;&gt;""),MIN(H96,I96),"")</f>
        <v/>
      </c>
      <c r="K96" s="11"/>
      <c r="L96" s="11"/>
      <c r="M96" s="15"/>
      <c r="N96" s="14" t="str">
        <f aca="false">IF(J96&lt;&gt;"",J96*(1-M96),"")</f>
        <v/>
      </c>
    </row>
    <row r="97" customFormat="false" ht="18" hidden="false" customHeight="true" outlineLevel="0" collapsed="false">
      <c r="A97" s="6"/>
      <c r="B97" s="7"/>
      <c r="C97" s="7"/>
      <c r="D97" s="7"/>
      <c r="E97" s="7"/>
      <c r="F97" s="6"/>
      <c r="G97" s="6"/>
      <c r="H97" s="8"/>
      <c r="I97" s="8"/>
      <c r="J97" s="9" t="str">
        <f aca="false">IF(AND(H97&lt;&gt;"",I97&lt;&gt;""),MIN(H97,I97),"")</f>
        <v/>
      </c>
      <c r="K97" s="6"/>
      <c r="L97" s="6"/>
      <c r="M97" s="10"/>
      <c r="N97" s="9" t="str">
        <f aca="false">IF(J97&lt;&gt;"",J97*(1-M97),"")</f>
        <v/>
      </c>
    </row>
    <row r="98" customFormat="false" ht="18" hidden="false" customHeight="true" outlineLevel="0" collapsed="false">
      <c r="A98" s="11"/>
      <c r="B98" s="12"/>
      <c r="C98" s="12"/>
      <c r="D98" s="12"/>
      <c r="E98" s="12"/>
      <c r="F98" s="11"/>
      <c r="G98" s="11"/>
      <c r="H98" s="13"/>
      <c r="I98" s="13"/>
      <c r="J98" s="14" t="str">
        <f aca="false">IF(AND(H98&lt;&gt;"",I98&lt;&gt;""),MIN(H98,I98),"")</f>
        <v/>
      </c>
      <c r="K98" s="11"/>
      <c r="L98" s="11"/>
      <c r="M98" s="15"/>
      <c r="N98" s="14" t="str">
        <f aca="false">IF(J98&lt;&gt;"",J98*(1-M98),"")</f>
        <v/>
      </c>
    </row>
    <row r="99" customFormat="false" ht="18" hidden="false" customHeight="true" outlineLevel="0" collapsed="false">
      <c r="A99" s="6"/>
      <c r="B99" s="7"/>
      <c r="C99" s="7"/>
      <c r="D99" s="7"/>
      <c r="E99" s="7"/>
      <c r="F99" s="6"/>
      <c r="G99" s="6"/>
      <c r="H99" s="8"/>
      <c r="I99" s="8"/>
      <c r="J99" s="9" t="str">
        <f aca="false">IF(AND(H99&lt;&gt;"",I99&lt;&gt;""),MIN(H99,I99),"")</f>
        <v/>
      </c>
      <c r="K99" s="6"/>
      <c r="L99" s="6"/>
      <c r="M99" s="10"/>
      <c r="N99" s="9" t="str">
        <f aca="false">IF(J99&lt;&gt;"",J99*(1-M99),"")</f>
        <v/>
      </c>
    </row>
    <row r="100" customFormat="false" ht="18" hidden="false" customHeight="true" outlineLevel="0" collapsed="false">
      <c r="A100" s="11"/>
      <c r="B100" s="12"/>
      <c r="C100" s="12"/>
      <c r="D100" s="12"/>
      <c r="E100" s="12"/>
      <c r="F100" s="11"/>
      <c r="G100" s="11"/>
      <c r="H100" s="13"/>
      <c r="I100" s="13"/>
      <c r="J100" s="14" t="str">
        <f aca="false">IF(AND(H100&lt;&gt;"",I100&lt;&gt;""),MIN(H100,I100),"")</f>
        <v/>
      </c>
      <c r="K100" s="11"/>
      <c r="L100" s="11"/>
      <c r="M100" s="15"/>
      <c r="N100" s="14" t="str">
        <f aca="false">IF(J100&lt;&gt;"",J100*(1-M100),"")</f>
        <v/>
      </c>
    </row>
    <row r="101" customFormat="false" ht="18" hidden="false" customHeight="true" outlineLevel="0" collapsed="false">
      <c r="A101" s="6"/>
      <c r="B101" s="7"/>
      <c r="C101" s="7"/>
      <c r="D101" s="7"/>
      <c r="E101" s="7"/>
      <c r="F101" s="6"/>
      <c r="G101" s="6"/>
      <c r="H101" s="8"/>
      <c r="I101" s="8"/>
      <c r="J101" s="9" t="str">
        <f aca="false">IF(AND(H101&lt;&gt;"",I101&lt;&gt;""),MIN(H101,I101),"")</f>
        <v/>
      </c>
      <c r="K101" s="6"/>
      <c r="L101" s="6"/>
      <c r="M101" s="10"/>
      <c r="N101" s="9" t="str">
        <f aca="false">IF(J101&lt;&gt;"",J101*(1-M101),"")</f>
        <v/>
      </c>
    </row>
    <row r="102" customFormat="false" ht="18" hidden="false" customHeight="true" outlineLevel="0" collapsed="false">
      <c r="A102" s="11"/>
      <c r="B102" s="12"/>
      <c r="C102" s="12"/>
      <c r="D102" s="12"/>
      <c r="E102" s="12"/>
      <c r="F102" s="11"/>
      <c r="G102" s="11"/>
      <c r="H102" s="13"/>
      <c r="I102" s="13"/>
      <c r="J102" s="14" t="str">
        <f aca="false">IF(AND(H102&lt;&gt;"",I102&lt;&gt;""),MIN(H102,I102),"")</f>
        <v/>
      </c>
      <c r="K102" s="11"/>
      <c r="L102" s="11"/>
      <c r="M102" s="15"/>
      <c r="N102" s="14" t="str">
        <f aca="false">IF(J102&lt;&gt;"",J102*(1-M102),"")</f>
        <v/>
      </c>
    </row>
    <row r="103" customFormat="false" ht="18" hidden="false" customHeight="true" outlineLevel="0" collapsed="false">
      <c r="A103" s="6"/>
      <c r="B103" s="7"/>
      <c r="C103" s="7"/>
      <c r="D103" s="7"/>
      <c r="E103" s="7"/>
      <c r="F103" s="6"/>
      <c r="G103" s="6"/>
      <c r="H103" s="8"/>
      <c r="I103" s="8"/>
      <c r="J103" s="9" t="str">
        <f aca="false">IF(AND(H103&lt;&gt;"",I103&lt;&gt;""),MIN(H103,I103),"")</f>
        <v/>
      </c>
      <c r="K103" s="6"/>
      <c r="L103" s="6"/>
      <c r="M103" s="10"/>
      <c r="N103" s="9" t="str">
        <f aca="false">IF(J103&lt;&gt;"",J103*(1-M103),"")</f>
        <v/>
      </c>
    </row>
    <row r="104" customFormat="false" ht="18" hidden="false" customHeight="true" outlineLevel="0" collapsed="false">
      <c r="A104" s="11"/>
      <c r="B104" s="12"/>
      <c r="C104" s="12"/>
      <c r="D104" s="12"/>
      <c r="E104" s="12"/>
      <c r="F104" s="11"/>
      <c r="G104" s="11"/>
      <c r="H104" s="13"/>
      <c r="I104" s="13"/>
      <c r="J104" s="14" t="str">
        <f aca="false">IF(AND(H104&lt;&gt;"",I104&lt;&gt;""),MIN(H104,I104),"")</f>
        <v/>
      </c>
      <c r="K104" s="11"/>
      <c r="L104" s="11"/>
      <c r="M104" s="15"/>
      <c r="N104" s="14" t="str">
        <f aca="false">IF(J104&lt;&gt;"",J104*(1-M104),"")</f>
        <v/>
      </c>
    </row>
    <row r="106" customFormat="false" ht="21.75" hidden="false" customHeight="true" outlineLevel="0" collapsed="false">
      <c r="A106" s="16" t="s">
        <v>60</v>
      </c>
      <c r="B106" s="16"/>
      <c r="C106" s="16"/>
      <c r="D106" s="16"/>
      <c r="E106" s="16"/>
      <c r="F106" s="16"/>
      <c r="G106" s="16"/>
      <c r="H106" s="16"/>
      <c r="I106" s="16"/>
      <c r="J106" s="17" t="n">
        <f aca="false">SUM(J5:J104)</f>
        <v>32750.8</v>
      </c>
      <c r="K106" s="18"/>
      <c r="L106" s="18"/>
      <c r="M106" s="18"/>
      <c r="N106" s="19" t="n">
        <f aca="false">SUM(N5:N104)</f>
        <v>31730.8</v>
      </c>
    </row>
    <row r="107" customFormat="false" ht="18" hidden="false" customHeight="true" outlineLevel="0" collapsed="false">
      <c r="A107" s="20" t="s">
        <v>61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</sheetData>
  <mergeCells count="3">
    <mergeCell ref="A1:N1"/>
    <mergeCell ref="A106:I106"/>
    <mergeCell ref="A107:N107"/>
  </mergeCells>
  <dataValidations count="3">
    <dataValidation allowBlank="true" errorStyle="stop" operator="between" showDropDown="false" showErrorMessage="false" showInputMessage="false" sqref="D5:D104" type="list">
      <formula1>"Anlagevermögen,Umlaufvermögen,Vorräte,Forderungen,Kassenbestand,Verbindlichkeiten"</formula1>
      <formula2>0</formula2>
    </dataValidation>
    <dataValidation allowBlank="true" errorStyle="stop" operator="between" showDropDown="false" showErrorMessage="false" showInputMessage="false" sqref="L5:L104" type="list">
      <formula1>"Sehr gut,Gut,Befriedigend,Ausreichend,Mangelhaft"</formula1>
      <formula2>0</formula2>
    </dataValidation>
    <dataValidation allowBlank="true" errorStyle="stop" operator="between" showDropDown="false" showErrorMessage="false" showInputMessage="false" sqref="K5:K104" type="list">
      <formula1>"Anschaffungskosten,Niederstwertprinzip"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4" min="3" style="0" width="20"/>
    <col collapsed="false" customWidth="true" hidden="false" outlineLevel="0" max="5" min="5" style="0" width="4"/>
  </cols>
  <sheetData>
    <row r="1" customFormat="false" ht="36" hidden="false" customHeight="true" outlineLevel="0" collapsed="false">
      <c r="A1" s="1" t="s">
        <v>62</v>
      </c>
      <c r="B1" s="1"/>
      <c r="C1" s="1"/>
      <c r="D1" s="1"/>
      <c r="E1" s="1"/>
    </row>
    <row r="2" customFormat="false" ht="15.75" hidden="false" customHeight="true" outlineLevel="0" collapsed="false">
      <c r="A2" s="21" t="s">
        <v>63</v>
      </c>
      <c r="B2" s="21"/>
      <c r="C2" s="21"/>
      <c r="D2" s="21"/>
      <c r="E2" s="21"/>
    </row>
    <row r="3" customFormat="false" ht="9.75" hidden="false" customHeight="true" outlineLevel="0" collapsed="false"/>
    <row r="4" customFormat="false" ht="21.75" hidden="false" customHeight="true" outlineLevel="0" collapsed="false">
      <c r="A4" s="22" t="s">
        <v>64</v>
      </c>
      <c r="B4" s="22"/>
      <c r="C4" s="22"/>
      <c r="D4" s="22"/>
      <c r="E4" s="22"/>
    </row>
    <row r="5" customFormat="false" ht="21.75" hidden="false" customHeight="true" outlineLevel="0" collapsed="false">
      <c r="A5" s="23" t="s">
        <v>65</v>
      </c>
      <c r="B5" s="23"/>
      <c r="C5" s="24" t="n">
        <v>285000</v>
      </c>
      <c r="D5" s="25"/>
      <c r="E5" s="25"/>
    </row>
    <row r="6" customFormat="false" ht="21.75" hidden="false" customHeight="true" outlineLevel="0" collapsed="false">
      <c r="A6" s="23" t="s">
        <v>66</v>
      </c>
      <c r="B6" s="23"/>
      <c r="C6" s="24" t="n">
        <v>42000</v>
      </c>
      <c r="D6" s="25"/>
      <c r="E6" s="25"/>
    </row>
    <row r="7" customFormat="false" ht="21.75" hidden="false" customHeight="true" outlineLevel="0" collapsed="false">
      <c r="A7" s="23" t="s">
        <v>67</v>
      </c>
      <c r="B7" s="23"/>
      <c r="C7" s="24" t="n">
        <v>38000</v>
      </c>
      <c r="D7" s="25"/>
      <c r="E7" s="25"/>
    </row>
    <row r="8" customFormat="false" ht="9.75" hidden="false" customHeight="true" outlineLevel="0" collapsed="false"/>
    <row r="9" customFormat="false" ht="21.75" hidden="false" customHeight="true" outlineLevel="0" collapsed="false">
      <c r="A9" s="22" t="s">
        <v>68</v>
      </c>
      <c r="B9" s="22"/>
      <c r="C9" s="22"/>
      <c r="D9" s="22"/>
      <c r="E9" s="22"/>
    </row>
    <row r="10" customFormat="false" ht="24" hidden="false" customHeight="true" outlineLevel="0" collapsed="false">
      <c r="A10" s="26" t="s">
        <v>69</v>
      </c>
      <c r="B10" s="26"/>
      <c r="C10" s="27" t="n">
        <f aca="false">(C6+C7)/2</f>
        <v>40000</v>
      </c>
      <c r="D10" s="28"/>
      <c r="E10" s="28"/>
    </row>
    <row r="11" customFormat="false" ht="9.75" hidden="false" customHeight="true" outlineLevel="0" collapsed="false"/>
    <row r="12" customFormat="false" ht="21.75" hidden="false" customHeight="true" outlineLevel="0" collapsed="false">
      <c r="A12" s="22" t="s">
        <v>70</v>
      </c>
      <c r="B12" s="22"/>
      <c r="C12" s="22"/>
      <c r="D12" s="22"/>
      <c r="E12" s="22"/>
    </row>
    <row r="13" customFormat="false" ht="27.75" hidden="false" customHeight="true" outlineLevel="0" collapsed="false">
      <c r="A13" s="29" t="s">
        <v>71</v>
      </c>
      <c r="B13" s="29"/>
      <c r="C13" s="30" t="n">
        <f aca="false">IF(C10=0,"-",C5/C10)</f>
        <v>7.125</v>
      </c>
      <c r="D13" s="18"/>
      <c r="E13" s="18"/>
    </row>
    <row r="14" customFormat="false" ht="27.75" hidden="false" customHeight="true" outlineLevel="0" collapsed="false">
      <c r="A14" s="22" t="s">
        <v>72</v>
      </c>
      <c r="B14" s="22"/>
      <c r="C14" s="31" t="n">
        <f aca="false">IF(C5=0,"-",360/IF(C10=0,1,C5/C10))</f>
        <v>50.5263157894737</v>
      </c>
      <c r="D14" s="32"/>
      <c r="E14" s="32"/>
    </row>
    <row r="15" customFormat="false" ht="9.75" hidden="false" customHeight="true" outlineLevel="0" collapsed="false"/>
    <row r="16" customFormat="false" ht="21.75" hidden="false" customHeight="true" outlineLevel="0" collapsed="false">
      <c r="A16" s="22" t="s">
        <v>73</v>
      </c>
      <c r="B16" s="22"/>
      <c r="C16" s="22"/>
      <c r="D16" s="22"/>
      <c r="E16" s="22"/>
    </row>
    <row r="17" customFormat="false" ht="21.75" hidden="false" customHeight="true" outlineLevel="0" collapsed="false">
      <c r="A17" s="23" t="s">
        <v>74</v>
      </c>
      <c r="B17" s="23"/>
      <c r="C17" s="33" t="str">
        <f aca="false">IF(ISNUMBER(C13),IF(C13&gt;=8,"🟢 Sehr effizient – Lager läuft sehr gut!",IF(C13&gt;=4,"🟡 Gut – Lager im Normalbereich",IF(C13&gt;=2,"🟠 Ausbaufähig – Prüfen Sie Lagerhüter","🔴 Kritisch – Zu viel Kapital gebunden"))),"Bitte Werte eingeben")</f>
        <v>🟡 Gut – Lager im Normalbereich</v>
      </c>
      <c r="D17" s="28"/>
      <c r="E17" s="28"/>
    </row>
    <row r="18" customFormat="false" ht="9.75" hidden="false" customHeight="true" outlineLevel="0" collapsed="false"/>
    <row r="19" customFormat="false" ht="21.75" hidden="false" customHeight="true" outlineLevel="0" collapsed="false">
      <c r="A19" s="22" t="s">
        <v>75</v>
      </c>
      <c r="B19" s="22"/>
      <c r="C19" s="22"/>
      <c r="D19" s="22"/>
      <c r="E19" s="22"/>
    </row>
    <row r="20" customFormat="false" ht="15" hidden="false" customHeight="false" outlineLevel="0" collapsed="false">
      <c r="A20" s="34" t="s">
        <v>76</v>
      </c>
      <c r="B20" s="34" t="s">
        <v>77</v>
      </c>
      <c r="C20" s="34" t="s">
        <v>78</v>
      </c>
    </row>
    <row r="21" customFormat="false" ht="19.5" hidden="false" customHeight="true" outlineLevel="0" collapsed="false">
      <c r="A21" s="35" t="s">
        <v>79</v>
      </c>
      <c r="B21" s="35" t="s">
        <v>80</v>
      </c>
      <c r="C21" s="35" t="s">
        <v>81</v>
      </c>
    </row>
    <row r="22" customFormat="false" ht="19.5" hidden="false" customHeight="true" outlineLevel="0" collapsed="false">
      <c r="A22" s="36" t="s">
        <v>82</v>
      </c>
      <c r="B22" s="36" t="s">
        <v>83</v>
      </c>
      <c r="C22" s="36" t="s">
        <v>84</v>
      </c>
    </row>
    <row r="23" customFormat="false" ht="19.5" hidden="false" customHeight="true" outlineLevel="0" collapsed="false">
      <c r="A23" s="35" t="s">
        <v>85</v>
      </c>
      <c r="B23" s="35" t="s">
        <v>86</v>
      </c>
      <c r="C23" s="35" t="s">
        <v>87</v>
      </c>
    </row>
    <row r="24" customFormat="false" ht="19.5" hidden="false" customHeight="true" outlineLevel="0" collapsed="false">
      <c r="A24" s="36" t="s">
        <v>88</v>
      </c>
      <c r="B24" s="36" t="s">
        <v>89</v>
      </c>
      <c r="C24" s="36" t="s">
        <v>90</v>
      </c>
    </row>
    <row r="25" customFormat="false" ht="19.5" hidden="false" customHeight="true" outlineLevel="0" collapsed="false">
      <c r="A25" s="35" t="s">
        <v>91</v>
      </c>
      <c r="B25" s="35" t="s">
        <v>92</v>
      </c>
      <c r="C25" s="35" t="s">
        <v>93</v>
      </c>
    </row>
    <row r="26" customFormat="false" ht="9.75" hidden="false" customHeight="true" outlineLevel="0" collapsed="false"/>
    <row r="27" customFormat="false" ht="15" hidden="false" customHeight="false" outlineLevel="0" collapsed="false">
      <c r="A27" s="37" t="s">
        <v>94</v>
      </c>
      <c r="B27" s="37"/>
      <c r="C27" s="37"/>
      <c r="D27" s="37"/>
      <c r="E27" s="37"/>
    </row>
  </sheetData>
  <mergeCells count="15">
    <mergeCell ref="A1:E1"/>
    <mergeCell ref="A2:E2"/>
    <mergeCell ref="A4:E4"/>
    <mergeCell ref="A5:B5"/>
    <mergeCell ref="A6:B6"/>
    <mergeCell ref="A7:B7"/>
    <mergeCell ref="A9:E9"/>
    <mergeCell ref="A10:B10"/>
    <mergeCell ref="A12:E12"/>
    <mergeCell ref="A13:B13"/>
    <mergeCell ref="A14:B14"/>
    <mergeCell ref="A16:E16"/>
    <mergeCell ref="A17:B17"/>
    <mergeCell ref="A19:E19"/>
    <mergeCell ref="A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6" min="3" style="0" width="18"/>
    <col collapsed="false" customWidth="true" hidden="false" outlineLevel="0" max="7" min="7" style="0" width="4"/>
  </cols>
  <sheetData>
    <row r="1" customFormat="false" ht="36" hidden="false" customHeight="true" outlineLevel="0" collapsed="false">
      <c r="A1" s="1" t="s">
        <v>95</v>
      </c>
      <c r="B1" s="1"/>
      <c r="C1" s="1"/>
      <c r="D1" s="1"/>
      <c r="E1" s="1"/>
      <c r="F1" s="1"/>
      <c r="G1" s="1"/>
    </row>
    <row r="2" customFormat="false" ht="9.75" hidden="false" customHeight="true" outlineLevel="0" collapsed="false"/>
    <row r="3" customFormat="false" ht="21.75" hidden="false" customHeight="true" outlineLevel="0" collapsed="false">
      <c r="A3" s="22" t="s">
        <v>96</v>
      </c>
      <c r="B3" s="22"/>
      <c r="C3" s="22"/>
      <c r="D3" s="22"/>
      <c r="E3" s="22"/>
    </row>
    <row r="4" customFormat="false" ht="15" hidden="false" customHeight="false" outlineLevel="0" collapsed="false">
      <c r="B4" s="34" t="s">
        <v>97</v>
      </c>
      <c r="C4" s="34" t="s">
        <v>98</v>
      </c>
      <c r="D4" s="34" t="s">
        <v>99</v>
      </c>
      <c r="E4" s="34" t="s">
        <v>100</v>
      </c>
      <c r="F4" s="34" t="s">
        <v>74</v>
      </c>
    </row>
    <row r="5" customFormat="false" ht="21.75" hidden="false" customHeight="true" outlineLevel="0" collapsed="false">
      <c r="B5" s="38" t="s">
        <v>101</v>
      </c>
      <c r="C5" s="39" t="n">
        <v>180000</v>
      </c>
      <c r="D5" s="39" t="n">
        <v>162000</v>
      </c>
      <c r="E5" s="40" t="n">
        <f aca="false">IF(C5=0,"-",(D5-C5)/ABS(C5))</f>
        <v>-0.1</v>
      </c>
      <c r="F5" s="41" t="str">
        <f aca="false">IF(D5&lt;C5,"⚠️ Rückgang",IF(D5&gt;C5,"✅ Wachstum","➡️ Unverändert"))</f>
        <v>⚠️ Rückgang</v>
      </c>
    </row>
    <row r="6" customFormat="false" ht="21.75" hidden="false" customHeight="true" outlineLevel="0" collapsed="false">
      <c r="B6" s="42" t="s">
        <v>102</v>
      </c>
      <c r="C6" s="39" t="n">
        <v>320000</v>
      </c>
      <c r="D6" s="39" t="n">
        <v>285000</v>
      </c>
      <c r="E6" s="43" t="n">
        <f aca="false">IF(C6=0,"-",(D6-C6)/ABS(C6))</f>
        <v>-0.109375</v>
      </c>
      <c r="F6" s="44" t="str">
        <f aca="false">IF(D6&lt;C6,"⚠️ Rückgang",IF(D6&gt;C6,"✅ Wachstum","➡️ Unverändert"))</f>
        <v>⚠️ Rückgang</v>
      </c>
    </row>
    <row r="7" customFormat="false" ht="21.75" hidden="false" customHeight="true" outlineLevel="0" collapsed="false">
      <c r="B7" s="38" t="s">
        <v>103</v>
      </c>
      <c r="C7" s="39" t="n">
        <v>45000</v>
      </c>
      <c r="D7" s="39" t="n">
        <v>42000</v>
      </c>
      <c r="E7" s="40" t="n">
        <f aca="false">IF(C7=0,"-",(D7-C7)/ABS(C7))</f>
        <v>-0.0666666666666667</v>
      </c>
      <c r="F7" s="41" t="str">
        <f aca="false">IF(D7&lt;C7,"⚠️ Rückgang",IF(D7&gt;C7,"✅ Wachstum","➡️ Unverändert"))</f>
        <v>⚠️ Rückgang</v>
      </c>
    </row>
    <row r="8" customFormat="false" ht="21.75" hidden="false" customHeight="true" outlineLevel="0" collapsed="false">
      <c r="B8" s="42" t="s">
        <v>104</v>
      </c>
      <c r="C8" s="39" t="n">
        <v>41000</v>
      </c>
      <c r="D8" s="39" t="n">
        <v>38000</v>
      </c>
      <c r="E8" s="43" t="n">
        <f aca="false">IF(C8=0,"-",(D8-C8)/ABS(C8))</f>
        <v>-0.0731707317073171</v>
      </c>
      <c r="F8" s="44" t="str">
        <f aca="false">IF(D8&lt;C8,"⚠️ Rückgang",IF(D8&gt;C8,"✅ Wachstum","➡️ Unverändert"))</f>
        <v>⚠️ Rückgang</v>
      </c>
    </row>
    <row r="9" customFormat="false" ht="21.75" hidden="false" customHeight="true" outlineLevel="0" collapsed="false">
      <c r="B9" s="38" t="s">
        <v>105</v>
      </c>
      <c r="C9" s="45" t="n">
        <v>150</v>
      </c>
      <c r="D9" s="45" t="n">
        <v>138</v>
      </c>
      <c r="E9" s="40" t="n">
        <f aca="false">IF(C9=0,"-",(D9-C9)/ABS(C9))</f>
        <v>-0.08</v>
      </c>
      <c r="F9" s="41" t="str">
        <f aca="false">IF(D9&lt;C9,"⚠️ Rückgang",IF(D9&gt;C9,"✅ Wachstum","➡️ Unverändert"))</f>
        <v>⚠️ Rückgang</v>
      </c>
    </row>
    <row r="10" customFormat="false" ht="21.75" hidden="false" customHeight="true" outlineLevel="0" collapsed="false">
      <c r="B10" s="42" t="s">
        <v>106</v>
      </c>
      <c r="C10" s="46" t="n">
        <v>0.12</v>
      </c>
      <c r="D10" s="46" t="n">
        <v>0.08</v>
      </c>
      <c r="E10" s="43" t="n">
        <f aca="false">IF(C10=0,"-",(D10-C10)/ABS(C10))</f>
        <v>-0.333333333333333</v>
      </c>
      <c r="F10" s="44" t="str">
        <f aca="false">IF(D10&lt;C10,"✅ Verbesserung",IF(D10&gt;C10,"⚠️ Verschlechterung","➡️ Unverändert"))</f>
        <v>✅ Verbesserung</v>
      </c>
    </row>
    <row r="11" customFormat="false" ht="9.75" hidden="false" customHeight="true" outlineLevel="0" collapsed="false"/>
    <row r="12" customFormat="false" ht="21.75" hidden="false" customHeight="true" outlineLevel="0" collapsed="false">
      <c r="A12" s="22" t="s">
        <v>107</v>
      </c>
      <c r="B12" s="22"/>
      <c r="C12" s="22"/>
      <c r="D12" s="22"/>
      <c r="E12" s="22"/>
    </row>
    <row r="13" customFormat="false" ht="15" hidden="false" customHeight="false" outlineLevel="0" collapsed="false">
      <c r="B13" s="34" t="s">
        <v>97</v>
      </c>
      <c r="C13" s="34" t="s">
        <v>98</v>
      </c>
      <c r="D13" s="34" t="s">
        <v>99</v>
      </c>
      <c r="E13" s="34" t="s">
        <v>108</v>
      </c>
      <c r="F13" s="34" t="s">
        <v>109</v>
      </c>
    </row>
    <row r="14" customFormat="false" ht="21.75" hidden="false" customHeight="true" outlineLevel="0" collapsed="false">
      <c r="B14" s="42" t="s">
        <v>110</v>
      </c>
      <c r="C14" s="47" t="n">
        <f aca="false">(C7+C8)/2</f>
        <v>43000</v>
      </c>
      <c r="D14" s="47" t="n">
        <f aca="false">(D7+D8)/2</f>
        <v>40000</v>
      </c>
      <c r="E14" s="47" t="n">
        <f aca="false">D14-C14</f>
        <v>-3000</v>
      </c>
      <c r="F14" s="48" t="s">
        <v>111</v>
      </c>
    </row>
    <row r="15" customFormat="false" ht="21.75" hidden="false" customHeight="true" outlineLevel="0" collapsed="false">
      <c r="B15" s="38" t="s">
        <v>112</v>
      </c>
      <c r="C15" s="49" t="n">
        <f aca="false">IF(C14=0,0,C6/C14)</f>
        <v>7.44186046511628</v>
      </c>
      <c r="D15" s="49" t="n">
        <f aca="false">IF(D14=0,0,D6/D14)</f>
        <v>7.125</v>
      </c>
      <c r="E15" s="49" t="n">
        <f aca="false">D15-C15</f>
        <v>-0.316860465116279</v>
      </c>
      <c r="F15" s="50" t="s">
        <v>113</v>
      </c>
    </row>
    <row r="16" customFormat="false" ht="21.75" hidden="false" customHeight="true" outlineLevel="0" collapsed="false">
      <c r="B16" s="42" t="s">
        <v>72</v>
      </c>
      <c r="C16" s="51" t="n">
        <f aca="false">IF(C15=0,0,360/C15)</f>
        <v>48.375</v>
      </c>
      <c r="D16" s="51" t="n">
        <f aca="false">IF(D15=0,0,360/D15)</f>
        <v>50.5263157894737</v>
      </c>
      <c r="E16" s="51" t="n">
        <f aca="false">D16-C16</f>
        <v>2.15131578947369</v>
      </c>
      <c r="F16" s="48" t="s">
        <v>114</v>
      </c>
    </row>
    <row r="17" customFormat="false" ht="21.75" hidden="false" customHeight="true" outlineLevel="0" collapsed="false">
      <c r="B17" s="38" t="s">
        <v>115</v>
      </c>
      <c r="C17" s="52" t="n">
        <f aca="false">IF(C5=0,0,C14/C5)</f>
        <v>0.238888888888889</v>
      </c>
      <c r="D17" s="52" t="n">
        <f aca="false">IF(D5=0,0,D14/D5)</f>
        <v>0.246913580246914</v>
      </c>
      <c r="E17" s="52" t="n">
        <f aca="false">D17-C17</f>
        <v>0.00802469135802467</v>
      </c>
      <c r="F17" s="50" t="s">
        <v>116</v>
      </c>
    </row>
    <row r="18" customFormat="false" ht="9.75" hidden="false" customHeight="true" outlineLevel="0" collapsed="false"/>
    <row r="19" customFormat="false" ht="21.75" hidden="false" customHeight="true" outlineLevel="0" collapsed="false">
      <c r="A19" s="22" t="s">
        <v>117</v>
      </c>
      <c r="B19" s="22"/>
      <c r="C19" s="22"/>
      <c r="D19" s="22"/>
      <c r="E19" s="22"/>
    </row>
    <row r="20" customFormat="false" ht="21.75" hidden="false" customHeight="true" outlineLevel="0" collapsed="false">
      <c r="B20" s="42" t="s">
        <v>118</v>
      </c>
      <c r="C20" s="53" t="s">
        <v>119</v>
      </c>
      <c r="D20" s="53"/>
      <c r="E20" s="53"/>
      <c r="F20" s="53"/>
      <c r="G20" s="53"/>
    </row>
    <row r="21" customFormat="false" ht="21.75" hidden="false" customHeight="true" outlineLevel="0" collapsed="false">
      <c r="B21" s="38" t="s">
        <v>120</v>
      </c>
      <c r="C21" s="54" t="s">
        <v>121</v>
      </c>
      <c r="D21" s="54"/>
      <c r="E21" s="54"/>
      <c r="F21" s="54"/>
      <c r="G21" s="54"/>
    </row>
    <row r="22" customFormat="false" ht="21.75" hidden="false" customHeight="true" outlineLevel="0" collapsed="false">
      <c r="B22" s="42" t="s">
        <v>122</v>
      </c>
      <c r="C22" s="53" t="s">
        <v>123</v>
      </c>
      <c r="D22" s="53"/>
      <c r="E22" s="53"/>
      <c r="F22" s="53"/>
      <c r="G22" s="53"/>
    </row>
    <row r="23" customFormat="false" ht="21.75" hidden="false" customHeight="true" outlineLevel="0" collapsed="false">
      <c r="B23" s="38" t="s">
        <v>124</v>
      </c>
      <c r="C23" s="54" t="s">
        <v>125</v>
      </c>
      <c r="D23" s="54"/>
      <c r="E23" s="54"/>
      <c r="F23" s="54"/>
      <c r="G23" s="54"/>
    </row>
    <row r="24" customFormat="false" ht="21.75" hidden="false" customHeight="true" outlineLevel="0" collapsed="false">
      <c r="B24" s="42" t="s">
        <v>126</v>
      </c>
      <c r="C24" s="53" t="s">
        <v>127</v>
      </c>
      <c r="D24" s="53"/>
      <c r="E24" s="53"/>
      <c r="F24" s="53"/>
      <c r="G24" s="53"/>
    </row>
    <row r="25" customFormat="false" ht="18" hidden="false" customHeight="true" outlineLevel="0" collapsed="false">
      <c r="A25" s="37" t="s">
        <v>128</v>
      </c>
      <c r="B25" s="37"/>
      <c r="C25" s="37"/>
      <c r="D25" s="37"/>
      <c r="E25" s="37"/>
      <c r="F25" s="37"/>
      <c r="G25" s="37"/>
    </row>
  </sheetData>
  <mergeCells count="10">
    <mergeCell ref="A1:G1"/>
    <mergeCell ref="A3:E3"/>
    <mergeCell ref="A12:E12"/>
    <mergeCell ref="A19:E19"/>
    <mergeCell ref="C20:G20"/>
    <mergeCell ref="C21:G21"/>
    <mergeCell ref="C22:G22"/>
    <mergeCell ref="C23:G23"/>
    <mergeCell ref="C24:G24"/>
    <mergeCell ref="A25:G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3" min="3" style="0" width="32"/>
    <col collapsed="false" customWidth="true" hidden="false" outlineLevel="0" max="4" min="4" style="0" width="26"/>
    <col collapsed="false" customWidth="true" hidden="false" outlineLevel="0" max="5" min="5" style="0" width="18"/>
    <col collapsed="false" customWidth="true" hidden="false" outlineLevel="0" max="6" min="6" style="0" width="10"/>
    <col collapsed="false" customWidth="true" hidden="false" outlineLevel="0" max="7" min="7" style="0" width="4"/>
  </cols>
  <sheetData>
    <row r="1" customFormat="false" ht="36" hidden="false" customHeight="true" outlineLevel="0" collapsed="false">
      <c r="A1" s="1" t="s">
        <v>129</v>
      </c>
      <c r="B1" s="1"/>
      <c r="C1" s="1"/>
      <c r="D1" s="1"/>
      <c r="E1" s="1"/>
      <c r="F1" s="1"/>
      <c r="G1" s="1"/>
    </row>
    <row r="2" customFormat="false" ht="9.75" hidden="false" customHeight="true" outlineLevel="0" collapsed="false"/>
    <row r="3" customFormat="false" ht="24" hidden="false" customHeight="true" outlineLevel="0" collapsed="false">
      <c r="A3" s="55" t="s">
        <v>130</v>
      </c>
      <c r="B3" s="55"/>
      <c r="C3" s="55"/>
      <c r="D3" s="55"/>
      <c r="E3" s="55"/>
      <c r="F3" s="55"/>
      <c r="G3" s="55"/>
    </row>
    <row r="4" customFormat="false" ht="18" hidden="false" customHeight="true" outlineLevel="0" collapsed="false">
      <c r="B4" s="56" t="s">
        <v>131</v>
      </c>
      <c r="C4" s="56" t="s">
        <v>132</v>
      </c>
      <c r="D4" s="56" t="s">
        <v>133</v>
      </c>
      <c r="E4" s="56" t="s">
        <v>134</v>
      </c>
      <c r="F4" s="56" t="s">
        <v>135</v>
      </c>
    </row>
    <row r="5" customFormat="false" ht="19.5" hidden="false" customHeight="true" outlineLevel="0" collapsed="false">
      <c r="A5" s="25"/>
      <c r="B5" s="57" t="n">
        <v>1</v>
      </c>
      <c r="C5" s="58" t="s">
        <v>136</v>
      </c>
      <c r="D5" s="35" t="s">
        <v>137</v>
      </c>
      <c r="E5" s="35" t="s">
        <v>138</v>
      </c>
      <c r="F5" s="59" t="s">
        <v>139</v>
      </c>
      <c r="G5" s="25"/>
    </row>
    <row r="6" customFormat="false" ht="19.5" hidden="false" customHeight="true" outlineLevel="0" collapsed="false">
      <c r="A6" s="25"/>
      <c r="B6" s="60" t="n">
        <v>2</v>
      </c>
      <c r="C6" s="61" t="s">
        <v>140</v>
      </c>
      <c r="D6" s="36" t="s">
        <v>141</v>
      </c>
      <c r="E6" s="36" t="s">
        <v>142</v>
      </c>
      <c r="F6" s="59" t="s">
        <v>139</v>
      </c>
      <c r="G6" s="25"/>
    </row>
    <row r="7" customFormat="false" ht="19.5" hidden="false" customHeight="true" outlineLevel="0" collapsed="false">
      <c r="A7" s="25"/>
      <c r="B7" s="57" t="n">
        <v>3</v>
      </c>
      <c r="C7" s="58" t="s">
        <v>143</v>
      </c>
      <c r="D7" s="35" t="s">
        <v>144</v>
      </c>
      <c r="E7" s="35" t="s">
        <v>145</v>
      </c>
      <c r="F7" s="59" t="s">
        <v>139</v>
      </c>
      <c r="G7" s="25"/>
    </row>
    <row r="8" customFormat="false" ht="19.5" hidden="false" customHeight="true" outlineLevel="0" collapsed="false">
      <c r="A8" s="25"/>
      <c r="B8" s="60" t="n">
        <v>4</v>
      </c>
      <c r="C8" s="61" t="s">
        <v>146</v>
      </c>
      <c r="D8" s="36" t="s">
        <v>147</v>
      </c>
      <c r="E8" s="36" t="s">
        <v>148</v>
      </c>
      <c r="F8" s="59" t="s">
        <v>139</v>
      </c>
      <c r="G8" s="25"/>
    </row>
    <row r="9" customFormat="false" ht="19.5" hidden="false" customHeight="true" outlineLevel="0" collapsed="false">
      <c r="A9" s="25"/>
      <c r="B9" s="57" t="n">
        <v>5</v>
      </c>
      <c r="C9" s="58" t="s">
        <v>149</v>
      </c>
      <c r="D9" s="35" t="s">
        <v>150</v>
      </c>
      <c r="E9" s="35" t="s">
        <v>148</v>
      </c>
      <c r="F9" s="59" t="s">
        <v>139</v>
      </c>
      <c r="G9" s="25"/>
    </row>
    <row r="10" customFormat="false" ht="19.5" hidden="false" customHeight="true" outlineLevel="0" collapsed="false">
      <c r="A10" s="25"/>
      <c r="B10" s="60" t="n">
        <v>6</v>
      </c>
      <c r="C10" s="61" t="s">
        <v>151</v>
      </c>
      <c r="D10" s="36" t="s">
        <v>150</v>
      </c>
      <c r="E10" s="36" t="s">
        <v>152</v>
      </c>
      <c r="F10" s="59" t="s">
        <v>139</v>
      </c>
      <c r="G10" s="25"/>
    </row>
    <row r="11" customFormat="false" ht="19.5" hidden="false" customHeight="true" outlineLevel="0" collapsed="false">
      <c r="A11" s="25"/>
      <c r="B11" s="57" t="n">
        <v>7</v>
      </c>
      <c r="C11" s="58" t="s">
        <v>153</v>
      </c>
      <c r="D11" s="35" t="s">
        <v>154</v>
      </c>
      <c r="E11" s="35" t="s">
        <v>155</v>
      </c>
      <c r="F11" s="59" t="s">
        <v>139</v>
      </c>
      <c r="G11" s="25"/>
    </row>
    <row r="12" customFormat="false" ht="7.5" hidden="false" customHeight="true" outlineLevel="0" collapsed="false"/>
    <row r="13" customFormat="false" ht="24" hidden="false" customHeight="true" outlineLevel="0" collapsed="false">
      <c r="A13" s="62" t="s">
        <v>156</v>
      </c>
      <c r="B13" s="62"/>
      <c r="C13" s="62"/>
      <c r="D13" s="62"/>
      <c r="E13" s="62"/>
      <c r="F13" s="62"/>
      <c r="G13" s="62"/>
    </row>
    <row r="14" customFormat="false" ht="18" hidden="false" customHeight="true" outlineLevel="0" collapsed="false">
      <c r="B14" s="56" t="s">
        <v>131</v>
      </c>
      <c r="C14" s="56" t="s">
        <v>132</v>
      </c>
      <c r="D14" s="56" t="s">
        <v>133</v>
      </c>
      <c r="E14" s="56" t="s">
        <v>134</v>
      </c>
      <c r="F14" s="56" t="s">
        <v>135</v>
      </c>
    </row>
    <row r="15" customFormat="false" ht="19.5" hidden="false" customHeight="true" outlineLevel="0" collapsed="false">
      <c r="A15" s="25"/>
      <c r="B15" s="57" t="n">
        <v>1</v>
      </c>
      <c r="C15" s="58" t="s">
        <v>157</v>
      </c>
      <c r="D15" s="35" t="s">
        <v>150</v>
      </c>
      <c r="E15" s="35" t="s">
        <v>158</v>
      </c>
      <c r="F15" s="59" t="s">
        <v>139</v>
      </c>
      <c r="G15" s="25"/>
    </row>
    <row r="16" customFormat="false" ht="19.5" hidden="false" customHeight="true" outlineLevel="0" collapsed="false">
      <c r="A16" s="25"/>
      <c r="B16" s="60" t="n">
        <v>2</v>
      </c>
      <c r="C16" s="61" t="s">
        <v>159</v>
      </c>
      <c r="D16" s="36" t="s">
        <v>160</v>
      </c>
      <c r="E16" s="36" t="s">
        <v>158</v>
      </c>
      <c r="F16" s="59" t="s">
        <v>139</v>
      </c>
      <c r="G16" s="25"/>
    </row>
    <row r="17" customFormat="false" ht="19.5" hidden="false" customHeight="true" outlineLevel="0" collapsed="false">
      <c r="A17" s="25"/>
      <c r="B17" s="57" t="n">
        <v>3</v>
      </c>
      <c r="C17" s="58" t="s">
        <v>161</v>
      </c>
      <c r="D17" s="35" t="s">
        <v>160</v>
      </c>
      <c r="E17" s="35" t="s">
        <v>158</v>
      </c>
      <c r="F17" s="59" t="s">
        <v>139</v>
      </c>
      <c r="G17" s="25"/>
    </row>
    <row r="18" customFormat="false" ht="19.5" hidden="false" customHeight="true" outlineLevel="0" collapsed="false">
      <c r="A18" s="25"/>
      <c r="B18" s="60" t="n">
        <v>4</v>
      </c>
      <c r="C18" s="61" t="s">
        <v>162</v>
      </c>
      <c r="D18" s="36" t="s">
        <v>160</v>
      </c>
      <c r="E18" s="36" t="s">
        <v>158</v>
      </c>
      <c r="F18" s="59" t="s">
        <v>139</v>
      </c>
      <c r="G18" s="25"/>
    </row>
    <row r="19" customFormat="false" ht="19.5" hidden="false" customHeight="true" outlineLevel="0" collapsed="false">
      <c r="A19" s="25"/>
      <c r="B19" s="57" t="n">
        <v>5</v>
      </c>
      <c r="C19" s="58" t="s">
        <v>163</v>
      </c>
      <c r="D19" s="35" t="s">
        <v>160</v>
      </c>
      <c r="E19" s="35" t="s">
        <v>158</v>
      </c>
      <c r="F19" s="59" t="s">
        <v>139</v>
      </c>
      <c r="G19" s="25"/>
    </row>
    <row r="20" customFormat="false" ht="19.5" hidden="false" customHeight="true" outlineLevel="0" collapsed="false">
      <c r="A20" s="25"/>
      <c r="B20" s="60" t="n">
        <v>6</v>
      </c>
      <c r="C20" s="61" t="s">
        <v>164</v>
      </c>
      <c r="D20" s="36" t="s">
        <v>165</v>
      </c>
      <c r="E20" s="36" t="s">
        <v>158</v>
      </c>
      <c r="F20" s="59" t="s">
        <v>139</v>
      </c>
      <c r="G20" s="25"/>
    </row>
    <row r="21" customFormat="false" ht="7.5" hidden="false" customHeight="true" outlineLevel="0" collapsed="false"/>
    <row r="22" customFormat="false" ht="24" hidden="false" customHeight="true" outlineLevel="0" collapsed="false">
      <c r="A22" s="63" t="s">
        <v>166</v>
      </c>
      <c r="B22" s="63"/>
      <c r="C22" s="63"/>
      <c r="D22" s="63"/>
      <c r="E22" s="63"/>
      <c r="F22" s="63"/>
      <c r="G22" s="63"/>
    </row>
    <row r="23" customFormat="false" ht="18" hidden="false" customHeight="true" outlineLevel="0" collapsed="false">
      <c r="B23" s="56" t="s">
        <v>131</v>
      </c>
      <c r="C23" s="56" t="s">
        <v>132</v>
      </c>
      <c r="D23" s="56" t="s">
        <v>133</v>
      </c>
      <c r="E23" s="56" t="s">
        <v>134</v>
      </c>
      <c r="F23" s="56" t="s">
        <v>135</v>
      </c>
    </row>
    <row r="24" customFormat="false" ht="19.5" hidden="false" customHeight="true" outlineLevel="0" collapsed="false">
      <c r="A24" s="25"/>
      <c r="B24" s="57" t="n">
        <v>1</v>
      </c>
      <c r="C24" s="58" t="s">
        <v>167</v>
      </c>
      <c r="D24" s="35" t="s">
        <v>154</v>
      </c>
      <c r="E24" s="35" t="s">
        <v>168</v>
      </c>
      <c r="F24" s="59" t="s">
        <v>139</v>
      </c>
      <c r="G24" s="25"/>
    </row>
    <row r="25" customFormat="false" ht="19.5" hidden="false" customHeight="true" outlineLevel="0" collapsed="false">
      <c r="A25" s="25"/>
      <c r="B25" s="60" t="n">
        <v>2</v>
      </c>
      <c r="C25" s="61" t="s">
        <v>169</v>
      </c>
      <c r="D25" s="36" t="s">
        <v>144</v>
      </c>
      <c r="E25" s="36" t="s">
        <v>168</v>
      </c>
      <c r="F25" s="59" t="s">
        <v>139</v>
      </c>
      <c r="G25" s="25"/>
    </row>
    <row r="26" customFormat="false" ht="19.5" hidden="false" customHeight="true" outlineLevel="0" collapsed="false">
      <c r="A26" s="25"/>
      <c r="B26" s="57" t="n">
        <v>3</v>
      </c>
      <c r="C26" s="58" t="s">
        <v>170</v>
      </c>
      <c r="D26" s="35" t="s">
        <v>144</v>
      </c>
      <c r="E26" s="35" t="s">
        <v>168</v>
      </c>
      <c r="F26" s="59" t="s">
        <v>139</v>
      </c>
      <c r="G26" s="25"/>
    </row>
    <row r="27" customFormat="false" ht="19.5" hidden="false" customHeight="true" outlineLevel="0" collapsed="false">
      <c r="A27" s="25"/>
      <c r="B27" s="60" t="n">
        <v>4</v>
      </c>
      <c r="C27" s="61" t="s">
        <v>171</v>
      </c>
      <c r="D27" s="36" t="s">
        <v>59</v>
      </c>
      <c r="E27" s="36" t="s">
        <v>168</v>
      </c>
      <c r="F27" s="59" t="s">
        <v>139</v>
      </c>
      <c r="G27" s="25"/>
    </row>
    <row r="28" customFormat="false" ht="19.5" hidden="false" customHeight="true" outlineLevel="0" collapsed="false">
      <c r="A28" s="25"/>
      <c r="B28" s="57" t="n">
        <v>5</v>
      </c>
      <c r="C28" s="58" t="s">
        <v>172</v>
      </c>
      <c r="D28" s="35" t="s">
        <v>144</v>
      </c>
      <c r="E28" s="35" t="s">
        <v>168</v>
      </c>
      <c r="F28" s="59" t="s">
        <v>139</v>
      </c>
      <c r="G28" s="25"/>
    </row>
    <row r="29" customFormat="false" ht="7.5" hidden="false" customHeight="true" outlineLevel="0" collapsed="false"/>
    <row r="30" customFormat="false" ht="24" hidden="false" customHeight="true" outlineLevel="0" collapsed="false">
      <c r="A30" s="64" t="s">
        <v>173</v>
      </c>
      <c r="B30" s="64"/>
      <c r="C30" s="64"/>
      <c r="D30" s="64"/>
      <c r="E30" s="64"/>
      <c r="F30" s="64"/>
      <c r="G30" s="64"/>
    </row>
    <row r="31" customFormat="false" ht="18" hidden="false" customHeight="true" outlineLevel="0" collapsed="false">
      <c r="B31" s="56" t="s">
        <v>131</v>
      </c>
      <c r="C31" s="56" t="s">
        <v>132</v>
      </c>
      <c r="D31" s="56" t="s">
        <v>133</v>
      </c>
      <c r="E31" s="56" t="s">
        <v>134</v>
      </c>
      <c r="F31" s="56" t="s">
        <v>135</v>
      </c>
    </row>
    <row r="32" customFormat="false" ht="19.5" hidden="false" customHeight="true" outlineLevel="0" collapsed="false">
      <c r="A32" s="25"/>
      <c r="B32" s="57" t="n">
        <v>1</v>
      </c>
      <c r="C32" s="58" t="s">
        <v>174</v>
      </c>
      <c r="D32" s="35" t="s">
        <v>59</v>
      </c>
      <c r="E32" s="35" t="s">
        <v>175</v>
      </c>
      <c r="F32" s="59" t="s">
        <v>139</v>
      </c>
      <c r="G32" s="25"/>
    </row>
    <row r="33" customFormat="false" ht="19.5" hidden="false" customHeight="true" outlineLevel="0" collapsed="false">
      <c r="A33" s="25"/>
      <c r="B33" s="60" t="n">
        <v>2</v>
      </c>
      <c r="C33" s="61" t="s">
        <v>176</v>
      </c>
      <c r="D33" s="36" t="s">
        <v>144</v>
      </c>
      <c r="E33" s="36" t="s">
        <v>177</v>
      </c>
      <c r="F33" s="59" t="s">
        <v>139</v>
      </c>
      <c r="G33" s="25"/>
    </row>
    <row r="34" customFormat="false" ht="19.5" hidden="false" customHeight="true" outlineLevel="0" collapsed="false">
      <c r="A34" s="25"/>
      <c r="B34" s="57" t="n">
        <v>3</v>
      </c>
      <c r="C34" s="58" t="s">
        <v>178</v>
      </c>
      <c r="D34" s="35" t="s">
        <v>144</v>
      </c>
      <c r="E34" s="35" t="s">
        <v>177</v>
      </c>
      <c r="F34" s="59" t="s">
        <v>139</v>
      </c>
      <c r="G34" s="25"/>
    </row>
    <row r="35" customFormat="false" ht="19.5" hidden="false" customHeight="true" outlineLevel="0" collapsed="false">
      <c r="A35" s="25"/>
      <c r="B35" s="60" t="n">
        <v>4</v>
      </c>
      <c r="C35" s="61" t="s">
        <v>179</v>
      </c>
      <c r="D35" s="36" t="s">
        <v>137</v>
      </c>
      <c r="E35" s="36" t="s">
        <v>177</v>
      </c>
      <c r="F35" s="59" t="s">
        <v>139</v>
      </c>
      <c r="G35" s="25"/>
    </row>
    <row r="36" customFormat="false" ht="19.5" hidden="false" customHeight="true" outlineLevel="0" collapsed="false">
      <c r="A36" s="25"/>
      <c r="B36" s="57" t="n">
        <v>5</v>
      </c>
      <c r="C36" s="58" t="s">
        <v>180</v>
      </c>
      <c r="D36" s="35" t="s">
        <v>59</v>
      </c>
      <c r="E36" s="35" t="s">
        <v>181</v>
      </c>
      <c r="F36" s="59" t="s">
        <v>139</v>
      </c>
      <c r="G36" s="25"/>
    </row>
    <row r="37" customFormat="false" ht="7.5" hidden="false" customHeight="true" outlineLevel="0" collapsed="false"/>
    <row r="38" customFormat="false" ht="21.75" hidden="false" customHeight="true" outlineLevel="0" collapsed="false">
      <c r="A38" s="55" t="s">
        <v>182</v>
      </c>
      <c r="B38" s="55"/>
      <c r="C38" s="55"/>
      <c r="D38" s="55"/>
      <c r="E38" s="55"/>
      <c r="F38" s="55"/>
      <c r="G38" s="55"/>
    </row>
    <row r="39" customFormat="false" ht="21.75" hidden="false" customHeight="true" outlineLevel="0" collapsed="false">
      <c r="A39" s="65" t="s">
        <v>183</v>
      </c>
      <c r="B39" s="65"/>
      <c r="C39" s="65"/>
      <c r="D39" s="66" t="n">
        <f aca="false">COUNTIF(F:F,"✅ Erledigt")</f>
        <v>0</v>
      </c>
      <c r="E39" s="28"/>
      <c r="F39" s="28"/>
      <c r="G39" s="28"/>
    </row>
    <row r="40" customFormat="false" ht="21.75" hidden="false" customHeight="true" outlineLevel="0" collapsed="false">
      <c r="A40" s="65" t="s">
        <v>184</v>
      </c>
      <c r="B40" s="65"/>
      <c r="C40" s="65"/>
      <c r="D40" s="67" t="n">
        <f aca="false">COUNTIF(F:F,"❌ Offen")</f>
        <v>23</v>
      </c>
      <c r="E40" s="28"/>
      <c r="F40" s="28"/>
      <c r="G40" s="28"/>
    </row>
  </sheetData>
  <mergeCells count="8">
    <mergeCell ref="A1:G1"/>
    <mergeCell ref="A3:G3"/>
    <mergeCell ref="A13:G13"/>
    <mergeCell ref="A22:G22"/>
    <mergeCell ref="A30:G30"/>
    <mergeCell ref="A38:G38"/>
    <mergeCell ref="A39:C39"/>
    <mergeCell ref="A40:C40"/>
  </mergeCells>
  <dataValidations count="1">
    <dataValidation allowBlank="true" errorStyle="stop" operator="between" showDropDown="false" showErrorMessage="false" showInputMessage="false" sqref="F5:F11 F15:F20 F24:F28 F32:F36" type="list">
      <formula1>"✅ Erledigt,⏳ In Arbeit,❌ Offen,➡️ 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2026-03-17T12:07:32Z</dcterms:created>
  <dc:creator>openpyxl</dc:creator>
  <dc:description/>
  <dc:language>en-US</dc:language>
  <cp:lastModifiedBy/>
  <dcterms:modified xsi:type="dcterms:W3CDTF">2026-03-17T12:07:32Z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