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nellrechner" sheetId="1" state="visible" r:id="rId2"/>
    <sheet name="Stammdaten" sheetId="2" state="visible" r:id="rId3"/>
    <sheet name="Rezept" sheetId="3" state="visible" r:id="rId4"/>
    <sheet name="Zuschläge" sheetId="4" state="visible" r:id="rId5"/>
    <sheet name="Ergebnis" sheetId="5" state="visible" r:id="rId6"/>
    <sheet name="Hinweise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<sst xmlns="http://schemas.openxmlformats.org/spreadsheetml/2006/main" count="251" uniqueCount="174">
  <si>
    <t xml:space="preserve">BÄCKEREI-KALKULATION  |  Schnellrechner (eigenständig)</t>
  </si>
  <si>
    <t xml:space="preserve">Dieser Rechner funktioniert unabhängig von den anderen Blättern. Alle blauen Felder sind Eingaben.</t>
  </si>
  <si>
    <t xml:space="preserve">  EINGABEN</t>
  </si>
  <si>
    <t xml:space="preserve">Materialkosten je Charge (€)  [Rohstoffe + Verpackung]</t>
  </si>
  <si>
    <t xml:space="preserve">Lohnkosten je Charge (€)  [direkt zurechenbare Arbeitszeit]</t>
  </si>
  <si>
    <t xml:space="preserve">Gemeinkosten je Charge (€)  [Energie, Miete, Reinigung, Verwaltung]</t>
  </si>
  <si>
    <t xml:space="preserve">Schwundquote (%)  [Ausschuss, Gewichtsverlust, Retouren]</t>
  </si>
  <si>
    <t xml:space="preserve">Verkaufsfähige Stückzahl je Charge  [nach Schwund realistisch]</t>
  </si>
  <si>
    <t xml:space="preserve">Zielmarge (%)  [gewünschte Marge auf Nettoverkaufspreis]</t>
  </si>
  <si>
    <t xml:space="preserve">MwSt-Satz (%)  [je nach Verkaufsform und Produkt prüfen]</t>
  </si>
  <si>
    <t xml:space="preserve">  ERGEBNISSE</t>
  </si>
  <si>
    <t xml:space="preserve">Herstellkosten je Charge (inkl. Schwund)</t>
  </si>
  <si>
    <t xml:space="preserve">Kosten je Stück (inkl. Schwund)</t>
  </si>
  <si>
    <t xml:space="preserve">Nettoverkaufspreis je Stück</t>
  </si>
  <si>
    <t xml:space="preserve">Bruttoverkaufspreis je Stück</t>
  </si>
  <si>
    <t xml:space="preserve">  PRAXISBEISPIEL (vorausgefüllte Werte entsprechen dem Blogartikel)</t>
  </si>
  <si>
    <t xml:space="preserve">Beispiel: Material 48 €, Lohn 22 €, Gemeinkosten 18 €, Schwund 4 %, 320 Stück, Marge 18 %, MwSt 7 %.
Ergebnis: Herstellkosten ≈ 91,52 € | Stückkosten ≈ 0,286 € | Netto-VK ≈ 0,349 € | Brutto-VK ≈ 0,373 €</t>
  </si>
  <si>
    <t xml:space="preserve">BÄCKEREI-KALKULATION  |  Stammdaten – Rohstoffe &amp; Verpackung</t>
  </si>
  <si>
    <t xml:space="preserve">Bitte Einkaufspreise regelmäßig aktualisieren (mind. monatlich). Blaue Felder = Eingabe.</t>
  </si>
  <si>
    <t xml:space="preserve">Rohstoff / Position</t>
  </si>
  <si>
    <t xml:space="preserve">Einheit</t>
  </si>
  <si>
    <t xml:space="preserve">Preis je Einheit (€)</t>
  </si>
  <si>
    <t xml:space="preserve">Lieferant</t>
  </si>
  <si>
    <t xml:space="preserve">Letzte Aktualisierung</t>
  </si>
  <si>
    <t xml:space="preserve">Anmerkungen</t>
  </si>
  <si>
    <t xml:space="preserve">  MEHL &amp; GETREIDE</t>
  </si>
  <si>
    <t xml:space="preserve">Weizenmehl Type 550</t>
  </si>
  <si>
    <t xml:space="preserve">kg</t>
  </si>
  <si>
    <t xml:space="preserve">Mühle Schneider</t>
  </si>
  <si>
    <t xml:space="preserve">2025-01-15</t>
  </si>
  <si>
    <t xml:space="preserve">Weizenmehl Type 1050</t>
  </si>
  <si>
    <t xml:space="preserve">Roggenmehl Type 1150</t>
  </si>
  <si>
    <t xml:space="preserve">Dinkelmehl Type 630</t>
  </si>
  <si>
    <t xml:space="preserve">  TRIEBMITTEL &amp; ZUTATEN</t>
  </si>
  <si>
    <t xml:space="preserve">Hefe (frisch)</t>
  </si>
  <si>
    <t xml:space="preserve">Handelshof</t>
  </si>
  <si>
    <t xml:space="preserve">2025-01-10</t>
  </si>
  <si>
    <t xml:space="preserve">Butter (82% Fett)</t>
  </si>
  <si>
    <t xml:space="preserve">Molkerei Müller</t>
  </si>
  <si>
    <t xml:space="preserve">Zucker</t>
  </si>
  <si>
    <t xml:space="preserve">Salz</t>
  </si>
  <si>
    <t xml:space="preserve">Eier (L)</t>
  </si>
  <si>
    <t xml:space="preserve">Stück</t>
  </si>
  <si>
    <t xml:space="preserve">Biohof Voss</t>
  </si>
  <si>
    <t xml:space="preserve">2025-01-08</t>
  </si>
  <si>
    <t xml:space="preserve">Milch (3,5%)</t>
  </si>
  <si>
    <t xml:space="preserve">Liter</t>
  </si>
  <si>
    <t xml:space="preserve">Mohn / Sesam / Körner</t>
  </si>
  <si>
    <t xml:space="preserve">Schokoladenkuvertüre</t>
  </si>
  <si>
    <t xml:space="preserve">Ritter Großhandel</t>
  </si>
  <si>
    <t xml:space="preserve">2025-01-05</t>
  </si>
  <si>
    <t xml:space="preserve">  FÜLLUNGEN &amp; TOPPINGS</t>
  </si>
  <si>
    <t xml:space="preserve">Marzipanrohmasse</t>
  </si>
  <si>
    <t xml:space="preserve">Vanillecreme (fertig)</t>
  </si>
  <si>
    <t xml:space="preserve">Bakels</t>
  </si>
  <si>
    <t xml:space="preserve">Fruchtfüllung Kirsche</t>
  </si>
  <si>
    <t xml:space="preserve">  VERPACKUNG</t>
  </si>
  <si>
    <t xml:space="preserve">Papiertüte klein</t>
  </si>
  <si>
    <t xml:space="preserve">Pack-It</t>
  </si>
  <si>
    <t xml:space="preserve">2025-01-12</t>
  </si>
  <si>
    <t xml:space="preserve">Papiertüte groß</t>
  </si>
  <si>
    <t xml:space="preserve">Kartonschachtel</t>
  </si>
  <si>
    <t xml:space="preserve">Klebeband / Label</t>
  </si>
  <si>
    <t xml:space="preserve">  ENERGIE (Ansätze)</t>
  </si>
  <si>
    <t xml:space="preserve">Strom (Backofen etc.)</t>
  </si>
  <si>
    <t xml:space="preserve">kWh</t>
  </si>
  <si>
    <t xml:space="preserve">Stadtwerke</t>
  </si>
  <si>
    <t xml:space="preserve">2025-01-01</t>
  </si>
  <si>
    <t xml:space="preserve">ggf. Durchschnittswert</t>
  </si>
  <si>
    <t xml:space="preserve">Gas / Heizung</t>
  </si>
  <si>
    <t xml:space="preserve">BÄCKEREI-KALKULATION  |  Rezept &amp; Chargenkosten</t>
  </si>
  <si>
    <t xml:space="preserve">Produkt-Rezeptur: Zutaten je Charge eintragen. Preis wird automatisch aus Stammdaten übernommen.</t>
  </si>
  <si>
    <t xml:space="preserve">Produktbezeichnung:</t>
  </si>
  <si>
    <t xml:space="preserve">Roggenmischbrot 750g</t>
  </si>
  <si>
    <t xml:space="preserve">Chargengröße (Stück):</t>
  </si>
  <si>
    <t xml:space="preserve">Schwundquote (%):</t>
  </si>
  <si>
    <t xml:space="preserve">Zutat / Kostenposition</t>
  </si>
  <si>
    <t xml:space="preserve">Menge je Charge</t>
  </si>
  <si>
    <t xml:space="preserve">Kosten je Charge (€)</t>
  </si>
  <si>
    <t xml:space="preserve">Wasser</t>
  </si>
  <si>
    <t xml:space="preserve">Verpackung (Tüte)</t>
  </si>
  <si>
    <t xml:space="preserve">  CHARGEN-ZUSAMMENFASSUNG</t>
  </si>
  <si>
    <t xml:space="preserve">Materialkosten gesamt (Rohstoffe + Verpackung)</t>
  </si>
  <si>
    <t xml:space="preserve">Stückzahl je Charge</t>
  </si>
  <si>
    <t xml:space="preserve">Schwundquote</t>
  </si>
  <si>
    <t xml:space="preserve">Materialkosten je Stück (vor Schwund)</t>
  </si>
  <si>
    <t xml:space="preserve">Materialkosten je Stück (inkl. Schwund)</t>
  </si>
  <si>
    <t xml:space="preserve">BÄCKEREI-KALKULATION  |  Zuschläge je Charge</t>
  </si>
  <si>
    <t xml:space="preserve">Lohn-, Energie- und Gemeinkostenzuschläge je Charge. Blaue Felder = Eingabe.</t>
  </si>
  <si>
    <t xml:space="preserve">Kostenart</t>
  </si>
  <si>
    <t xml:space="preserve">Basis / Erläuterung</t>
  </si>
  <si>
    <t xml:space="preserve">  LOHNKOSTEN</t>
  </si>
  <si>
    <t xml:space="preserve">Backstuben-Personal</t>
  </si>
  <si>
    <t xml:space="preserve">Stunden × Stundenlohn</t>
  </si>
  <si>
    <t xml:space="preserve">Konditorei / Topping</t>
  </si>
  <si>
    <t xml:space="preserve">Portionierung &amp; Verpackung</t>
  </si>
  <si>
    <t xml:space="preserve">Lohnnebenkosten (+30%)</t>
  </si>
  <si>
    <t xml:space="preserve">Summe der obigen Positionen</t>
  </si>
  <si>
    <t xml:space="preserve">Lohnkosten gesamt</t>
  </si>
  <si>
    <t xml:space="preserve">  ENERGIEKOSTEN</t>
  </si>
  <si>
    <t xml:space="preserve">Backofen (kWh × Preis)</t>
  </si>
  <si>
    <t xml:space="preserve">Energieverbrauch je Charge</t>
  </si>
  <si>
    <t xml:space="preserve">Kühlung &amp; Gärraum</t>
  </si>
  <si>
    <t xml:space="preserve">Pauschale je Charge</t>
  </si>
  <si>
    <t xml:space="preserve">Sonstige Energie</t>
  </si>
  <si>
    <t xml:space="preserve">Pauschale</t>
  </si>
  <si>
    <t xml:space="preserve">Energiekosten gesamt</t>
  </si>
  <si>
    <t xml:space="preserve">  GEMEINKOSTEN</t>
  </si>
  <si>
    <t xml:space="preserve">Miete (anteilig)</t>
  </si>
  <si>
    <t xml:space="preserve">Monatsmiete ÷ Chargen/Monat</t>
  </si>
  <si>
    <t xml:space="preserve">Reinigung</t>
  </si>
  <si>
    <t xml:space="preserve">Verwaltung / Software</t>
  </si>
  <si>
    <t xml:space="preserve">Abschreibungen</t>
  </si>
  <si>
    <t xml:space="preserve">Gemeinkosten gesamt</t>
  </si>
  <si>
    <t xml:space="preserve">  GESAMTKOSTEN JE CHARGE (Übertrag in Ergebnisblatt)</t>
  </si>
  <si>
    <t xml:space="preserve">SUMME ZUSCHLÄGE je Charge</t>
  </si>
  <si>
    <t xml:space="preserve">BÄCKEREI-KALKULATION  |  Ergebnis &amp; Verkaufspreise</t>
  </si>
  <si>
    <t xml:space="preserve">Alle Ergebnisse werden automatisch berechnet. Eingaben nur in blauen / gelben Feldern.</t>
  </si>
  <si>
    <t xml:space="preserve">  1. KOSTENEINGABEN (Zusammenfassung je Charge)</t>
  </si>
  <si>
    <t xml:space="preserve">Materialkosten je Charge (aus Rezeptblatt)</t>
  </si>
  <si>
    <t xml:space="preserve">Lohnkosten je Charge (aus Zuschlagsblatt)</t>
  </si>
  <si>
    <t xml:space="preserve">Energiekosten je Charge (aus Zuschlagsblatt)</t>
  </si>
  <si>
    <t xml:space="preserve">Gemeinkosten je Charge (aus Zuschlagsblatt)</t>
  </si>
  <si>
    <t xml:space="preserve">GESAMTKOSTEN vor Schwund (je Charge)</t>
  </si>
  <si>
    <t xml:space="preserve">  2. CHARGEN-KALKULATION</t>
  </si>
  <si>
    <t xml:space="preserve">Herstellkosten je Stück (inkl. Schwund)</t>
  </si>
  <si>
    <t xml:space="preserve">  3. PREISKALKULATION</t>
  </si>
  <si>
    <t xml:space="preserve">Zielmarge (%)</t>
  </si>
  <si>
    <t xml:space="preserve">MwSt-Satz (%)</t>
  </si>
  <si>
    <t xml:space="preserve">Deckungsbeitrag je Stück (DB1)</t>
  </si>
  <si>
    <t xml:space="preserve">Deckungsbeitrag je Charge</t>
  </si>
  <si>
    <t xml:space="preserve">DB-Marge (%)</t>
  </si>
  <si>
    <t xml:space="preserve">  4. BERECHNUNGSFORMEL (Referenz)</t>
  </si>
  <si>
    <t xml:space="preserve">Nettoverkaufspreis je Stück = ((Material + Lohn + Gemeinkosten) × (1 + Schwund)) ÷ (Menge × (1 − Zielmarge))</t>
  </si>
  <si>
    <t xml:space="preserve">  5. SOLL-IST-VERGLEICH / SZENARIO</t>
  </si>
  <si>
    <t xml:space="preserve">Tatsächlicher Verkaufspreis (brutto, Ist)</t>
  </si>
  <si>
    <t xml:space="preserve">Abweichung Ist vs. Soll (brutto)</t>
  </si>
  <si>
    <t xml:space="preserve">Abweichung (%)</t>
  </si>
  <si>
    <t xml:space="preserve">  6. TAGESERGEBNIS-SIMULATION</t>
  </si>
  <si>
    <t xml:space="preserve">Anzahl Chargen pro Tag</t>
  </si>
  <si>
    <t xml:space="preserve">Umsatz je Tag (netto)</t>
  </si>
  <si>
    <t xml:space="preserve">Herstellkosten je Tag</t>
  </si>
  <si>
    <t xml:space="preserve">Deckungsbeitrag je Tag</t>
  </si>
  <si>
    <t xml:space="preserve">Monatlicher DB (22 Backtage)</t>
  </si>
  <si>
    <t xml:space="preserve">BÄCKEREI-KALKULATION  |  Häufige Fehler &amp; Hinweise</t>
  </si>
  <si>
    <t xml:space="preserve">  Typische Fehler in der Bäckerei-Kalkulation</t>
  </si>
  <si>
    <t xml:space="preserve">Nur Rohstoffe werden erfasst</t>
  </si>
  <si>
    <t xml:space="preserve">Arbeitszeit, Energie und Gemeinkosten fehlen komplett – Produkte wirken profitabler als sie sind.</t>
  </si>
  <si>
    <t xml:space="preserve">Stückzahl zu optimistisch</t>
  </si>
  <si>
    <t xml:space="preserve">Schwund, Retouren oder Bruch werden nicht eingerechnet – reale Kosten je Stück steigen.</t>
  </si>
  <si>
    <t xml:space="preserve">Preise selten aktualisiert</t>
  </si>
  <si>
    <t xml:space="preserve">Die Datei ist technisch korrekt, inhaltlich aber veraltet. Mind. monatlich aktualisieren!</t>
  </si>
  <si>
    <t xml:space="preserve">Marge ≠ Aufschlag (Achtung!)</t>
  </si>
  <si>
    <t xml:space="preserve">20 % Aufschlag ≠ 20 % Marge. Aufschlag bezieht sich auf Kosten, Marge auf Verkaufspreis.</t>
  </si>
  <si>
    <t xml:space="preserve">Excel wächst unkontrolliert</t>
  </si>
  <si>
    <t xml:space="preserve">Viele manuelle Sonderfälle machen die Kalkulation fehleranfällig. Struktur beibehalten!</t>
  </si>
  <si>
    <t xml:space="preserve">  Empfehlungen für die Praxis</t>
  </si>
  <si>
    <t xml:space="preserve">Eingabefelder sperren</t>
  </si>
  <si>
    <t xml:space="preserve">Formelzellen sperren (Blattschutz), nur gelbe Eingabefelder freigeben.</t>
  </si>
  <si>
    <t xml:space="preserve">Szenarien simulieren</t>
  </si>
  <si>
    <t xml:space="preserve">Kopieren Sie das Ergebnisblatt für verschiedene Preisszenarien (z.B. Energiepreisanstieg).</t>
  </si>
  <si>
    <t xml:space="preserve">Deckungsbeitrag im Blick</t>
  </si>
  <si>
    <t xml:space="preserve">Prüfen Sie regelmäßig, welche Produkte Ergebnisträger sind und welche nur Frequenzbringer.</t>
  </si>
  <si>
    <t xml:space="preserve">Erzeugerpreisindizes nutzen</t>
  </si>
  <si>
    <t xml:space="preserve">Statistisches Bundesamt veröffentlicht Erzeugerpreisindizes – hilfreich für frühzeitige Preisanpassung.</t>
  </si>
  <si>
    <t xml:space="preserve">MwSt prüfen</t>
  </si>
  <si>
    <t xml:space="preserve">7 % (Lebensmittel zum Mitnehmen) vs. 19 % (Verzehr vor Ort) – je nach Verkaufsform unterschiedlich.</t>
  </si>
  <si>
    <t xml:space="preserve">  Wann ist Excel nicht mehr ausreichend?</t>
  </si>
  <si>
    <t xml:space="preserve">Mehrere Filialen</t>
  </si>
  <si>
    <t xml:space="preserve">Filialspezifische Kosten (Miete, Personal, Retouren) erfordern eigene Kostenstellen.</t>
  </si>
  <si>
    <t xml:space="preserve">Komplexes Sortiment</t>
  </si>
  <si>
    <t xml:space="preserve">Ab ca. 50+ Produkten empfiehlt sich ein ERP- oder Controlling-System.</t>
  </si>
  <si>
    <t xml:space="preserve">Rollierende Planung</t>
  </si>
  <si>
    <t xml:space="preserve">Für monatliche Abweichungsanalysen und Liquiditätsplanung reicht Excel oft nicht mehr.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</si>
</sst>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€&quot;;\(#,##0.00&quot; €)&quot;;\-"/>
    <numFmt numFmtId="166" formatCode="0.0%;\(0.0%\);\-"/>
    <numFmt numFmtId="167" formatCode="#,##0;\(#,##0\);\-"/>
    <numFmt numFmtId="168" formatCode="#,##0.000&quot; €&quot;;\(#,##0.000&quot; €)&quot;;\-"/>
    <numFmt numFmtId="169" formatCode="#,##0.000;\-#,##0.000;\-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444444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008000"/>
      <name val="Arial"/>
      <family val="0"/>
      <charset val="1"/>
    </font>
    <font>
      <b val="true"/>
      <sz val="9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3E2006"/>
        <bgColor rgb="FF444444"/>
      </patternFill>
    </fill>
    <fill>
      <patternFill patternType="solid">
        <fgColor rgb="FFFDF6EE"/>
        <bgColor rgb="FFFFFFFF"/>
      </patternFill>
    </fill>
    <fill>
      <patternFill patternType="solid">
        <fgColor rgb="FF7B4A1E"/>
        <bgColor rgb="FF555555"/>
      </patternFill>
    </fill>
    <fill>
      <patternFill patternType="solid">
        <fgColor rgb="FFFFF2CC"/>
        <bgColor rgb="FFFDF6EE"/>
      </patternFill>
    </fill>
    <fill>
      <patternFill patternType="solid">
        <fgColor rgb="FFE8F4E8"/>
        <bgColor rgb="FFFDF6EE"/>
      </patternFill>
    </fill>
    <fill>
      <patternFill patternType="solid">
        <fgColor rgb="FFC8956A"/>
        <bgColor rgb="FFAAAAAA"/>
      </patternFill>
    </fill>
    <fill>
      <patternFill patternType="solid">
        <fgColor rgb="FFFFFFFF"/>
        <bgColor rgb="FFFDF6EE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>
        <color rgb="FF666666"/>
      </left>
      <right/>
      <top style="medium">
        <color rgb="FF666666"/>
      </top>
      <bottom style="medium">
        <color rgb="FF666666"/>
      </bottom>
      <diagonal/>
    </border>
    <border diagonalUp="false" diagonalDown="false">
      <left style="thin">
        <color rgb="FF555555"/>
      </left>
      <right/>
      <top style="thin">
        <color rgb="FF555555"/>
      </top>
      <bottom style="thin">
        <color rgb="FF555555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5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3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8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6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6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7777"/>
      <rgbColor rgb="FF800080"/>
      <rgbColor rgb="FF008080"/>
      <rgbColor rgb="FFCCCCCC"/>
      <rgbColor rgb="FF888888"/>
      <rgbColor rgb="FF9999FF"/>
      <rgbColor rgb="FF993366"/>
      <rgbColor rgb="FFFFF2CC"/>
      <rgbColor rgb="FFE8F4E8"/>
      <rgbColor rgb="FF660066"/>
      <rgbColor rgb="FFC8956A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F6EE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AAAAA"/>
      <rgbColor rgb="FF003366"/>
      <rgbColor rgb="FF2E7D32"/>
      <rgbColor rgb="FF003300"/>
      <rgbColor rgb="FF3E2006"/>
      <rgbColor rgb="FF7B4A1E"/>
      <rgbColor rgb="FF993366"/>
      <rgbColor rgb="FF555555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65C0"/>
    <pageSetUpPr fitToPage="false"/>
  </sheetPr>
  <dimension ref="A1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0"/>
    <col collapsed="false" customWidth="true" hidden="false" outlineLevel="0" max="3" min="3" style="0" width="26"/>
    <col collapsed="false" customWidth="true" hidden="false" outlineLevel="0" max="4" min="4" style="0" width="5"/>
  </cols>
  <sheetData>
    <row r="1" customFormat="false" ht="39.75" hidden="false" customHeight="true" outlineLevel="0" collapsed="false">
      <c r="B1" s="1" t="s">
        <v>0</v>
      </c>
      <c r="C1" s="1"/>
    </row>
    <row r="2" customFormat="false" ht="15.75" hidden="false" customHeight="true" outlineLevel="0" collapsed="false">
      <c r="B2" s="2" t="s">
        <v>1</v>
      </c>
      <c r="C2" s="2"/>
    </row>
    <row r="3" customFormat="false" ht="24" hidden="false" customHeight="true" outlineLevel="0" collapsed="false">
      <c r="A3" s="3"/>
      <c r="B3" s="4" t="s">
        <v>2</v>
      </c>
      <c r="C3" s="4"/>
      <c r="D3" s="3"/>
    </row>
    <row r="4" customFormat="false" ht="21.75" hidden="false" customHeight="true" outlineLevel="0" collapsed="false">
      <c r="A4" s="3"/>
      <c r="B4" s="5" t="s">
        <v>3</v>
      </c>
      <c r="C4" s="6" t="n">
        <v>48</v>
      </c>
      <c r="D4" s="3"/>
    </row>
    <row r="5" customFormat="false" ht="21.75" hidden="false" customHeight="true" outlineLevel="0" collapsed="false">
      <c r="A5" s="3"/>
      <c r="B5" s="5" t="s">
        <v>4</v>
      </c>
      <c r="C5" s="6" t="n">
        <v>22</v>
      </c>
      <c r="D5" s="3"/>
    </row>
    <row r="6" customFormat="false" ht="21.75" hidden="false" customHeight="true" outlineLevel="0" collapsed="false">
      <c r="A6" s="3"/>
      <c r="B6" s="5" t="s">
        <v>5</v>
      </c>
      <c r="C6" s="6" t="n">
        <v>18</v>
      </c>
      <c r="D6" s="3"/>
    </row>
    <row r="7" customFormat="false" ht="21.75" hidden="false" customHeight="true" outlineLevel="0" collapsed="false">
      <c r="A7" s="3"/>
      <c r="B7" s="5" t="s">
        <v>6</v>
      </c>
      <c r="C7" s="7" t="n">
        <v>0.04</v>
      </c>
      <c r="D7" s="3"/>
    </row>
    <row r="8" customFormat="false" ht="21.75" hidden="false" customHeight="true" outlineLevel="0" collapsed="false">
      <c r="A8" s="3"/>
      <c r="B8" s="5" t="s">
        <v>7</v>
      </c>
      <c r="C8" s="8" t="n">
        <v>320</v>
      </c>
      <c r="D8" s="3"/>
    </row>
    <row r="9" customFormat="false" ht="21.75" hidden="false" customHeight="true" outlineLevel="0" collapsed="false">
      <c r="A9" s="3"/>
      <c r="B9" s="5" t="s">
        <v>8</v>
      </c>
      <c r="C9" s="7" t="n">
        <v>0.18</v>
      </c>
      <c r="D9" s="3"/>
    </row>
    <row r="10" customFormat="false" ht="21.75" hidden="false" customHeight="true" outlineLevel="0" collapsed="false">
      <c r="A10" s="3"/>
      <c r="B10" s="5" t="s">
        <v>9</v>
      </c>
      <c r="C10" s="7" t="n">
        <v>0.07</v>
      </c>
      <c r="D10" s="3"/>
    </row>
    <row r="11" customFormat="false" ht="9.75" hidden="false" customHeight="true" outlineLevel="0" collapsed="false"/>
    <row r="12" customFormat="false" ht="24" hidden="false" customHeight="true" outlineLevel="0" collapsed="false">
      <c r="A12" s="3"/>
      <c r="B12" s="4" t="s">
        <v>10</v>
      </c>
      <c r="C12" s="4"/>
      <c r="D12" s="3"/>
    </row>
    <row r="13" customFormat="false" ht="21.75" hidden="false" customHeight="true" outlineLevel="0" collapsed="false">
      <c r="A13" s="3"/>
      <c r="B13" s="9" t="s">
        <v>11</v>
      </c>
      <c r="C13" s="10" t="n">
        <f aca="false">(C4+C5+C6)*(1+C7)</f>
        <v>91.52</v>
      </c>
      <c r="D13" s="3"/>
    </row>
    <row r="14" customFormat="false" ht="21.75" hidden="false" customHeight="true" outlineLevel="0" collapsed="false">
      <c r="A14" s="3"/>
      <c r="B14" s="9" t="s">
        <v>12</v>
      </c>
      <c r="C14" s="11" t="n">
        <f aca="false">IF(C8&gt;0,C13/C8,0)</f>
        <v>0.286</v>
      </c>
      <c r="D14" s="3"/>
    </row>
    <row r="15" customFormat="false" ht="21.75" hidden="false" customHeight="true" outlineLevel="0" collapsed="false">
      <c r="A15" s="3"/>
      <c r="B15" s="9" t="s">
        <v>13</v>
      </c>
      <c r="C15" s="11" t="n">
        <f aca="false">IF((1-C9)&gt;0,C14/(1-C9),0)</f>
        <v>0.348780487804878</v>
      </c>
      <c r="D15" s="3"/>
    </row>
    <row r="16" customFormat="false" ht="21.75" hidden="false" customHeight="true" outlineLevel="0" collapsed="false">
      <c r="A16" s="3"/>
      <c r="B16" s="9" t="s">
        <v>14</v>
      </c>
      <c r="C16" s="11" t="n">
        <f aca="false">C15*(1+C10)</f>
        <v>0.37319512195122</v>
      </c>
      <c r="D16" s="3"/>
    </row>
    <row r="17" customFormat="false" ht="9.75" hidden="false" customHeight="true" outlineLevel="0" collapsed="false"/>
    <row r="18" customFormat="false" ht="27.75" hidden="false" customHeight="true" outlineLevel="0" collapsed="false">
      <c r="A18" s="3"/>
      <c r="B18" s="4" t="s">
        <v>15</v>
      </c>
      <c r="C18" s="4"/>
      <c r="D18" s="3"/>
    </row>
    <row r="19" customFormat="false" ht="51.75" hidden="false" customHeight="true" outlineLevel="0" collapsed="false">
      <c r="A19" s="3"/>
      <c r="B19" s="12" t="s">
        <v>16</v>
      </c>
      <c r="C19" s="12"/>
      <c r="D19" s="3"/>
    </row>
  </sheetData>
  <mergeCells count="6">
    <mergeCell ref="B1:C1"/>
    <mergeCell ref="B2:C2"/>
    <mergeCell ref="B3:C3"/>
    <mergeCell ref="B12:C12"/>
    <mergeCell ref="B18:C18"/>
    <mergeCell ref="B19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4A1E"/>
    <pageSetUpPr fitToPage="false"/>
  </sheetPr>
  <dimension ref="A1:H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5" min="3" style="0" width="18"/>
    <col collapsed="false" customWidth="true" hidden="false" outlineLevel="0" max="6" min="6" style="0" width="22"/>
    <col collapsed="false" customWidth="true" hidden="false" outlineLevel="0" max="7" min="7" style="0" width="18"/>
    <col collapsed="false" customWidth="true" hidden="false" outlineLevel="0" max="8" min="8" style="0" width="5"/>
  </cols>
  <sheetData>
    <row r="1" customFormat="false" ht="39.75" hidden="false" customHeight="true" outlineLevel="0" collapsed="false">
      <c r="B1" s="1" t="s">
        <v>17</v>
      </c>
      <c r="C1" s="1"/>
      <c r="D1" s="1"/>
      <c r="E1" s="1"/>
      <c r="F1" s="1"/>
      <c r="G1" s="1"/>
    </row>
    <row r="2" customFormat="false" ht="18" hidden="false" customHeight="true" outlineLevel="0" collapsed="false">
      <c r="B2" s="2" t="s">
        <v>18</v>
      </c>
      <c r="C2" s="2"/>
      <c r="D2" s="2"/>
      <c r="E2" s="2"/>
      <c r="F2" s="2"/>
      <c r="G2" s="2"/>
    </row>
    <row r="3" customFormat="false" ht="27.75" hidden="false" customHeight="true" outlineLevel="0" collapsed="false">
      <c r="A3" s="13"/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/>
    </row>
    <row r="4" customFormat="false" ht="21.75" hidden="false" customHeight="true" outlineLevel="0" collapsed="false">
      <c r="A4" s="3"/>
      <c r="B4" s="14" t="s">
        <v>25</v>
      </c>
      <c r="C4" s="14"/>
      <c r="D4" s="14"/>
      <c r="E4" s="14"/>
      <c r="F4" s="14"/>
      <c r="G4" s="14"/>
      <c r="H4" s="3"/>
    </row>
    <row r="5" customFormat="false" ht="19.5" hidden="false" customHeight="true" outlineLevel="0" collapsed="false">
      <c r="A5" s="3"/>
      <c r="B5" s="15" t="s">
        <v>26</v>
      </c>
      <c r="C5" s="16" t="s">
        <v>27</v>
      </c>
      <c r="D5" s="17" t="n">
        <v>0.82</v>
      </c>
      <c r="E5" s="15" t="s">
        <v>28</v>
      </c>
      <c r="F5" s="16" t="s">
        <v>29</v>
      </c>
      <c r="G5" s="18"/>
      <c r="H5" s="3"/>
    </row>
    <row r="6" customFormat="false" ht="19.5" hidden="false" customHeight="true" outlineLevel="0" collapsed="false">
      <c r="A6" s="19"/>
      <c r="B6" s="20" t="s">
        <v>30</v>
      </c>
      <c r="C6" s="21" t="s">
        <v>27</v>
      </c>
      <c r="D6" s="17" t="n">
        <v>0.78</v>
      </c>
      <c r="E6" s="20" t="s">
        <v>28</v>
      </c>
      <c r="F6" s="21" t="s">
        <v>29</v>
      </c>
      <c r="G6" s="22"/>
      <c r="H6" s="19"/>
    </row>
    <row r="7" customFormat="false" ht="19.5" hidden="false" customHeight="true" outlineLevel="0" collapsed="false">
      <c r="A7" s="3"/>
      <c r="B7" s="15" t="s">
        <v>31</v>
      </c>
      <c r="C7" s="16" t="s">
        <v>27</v>
      </c>
      <c r="D7" s="17" t="n">
        <v>0.75</v>
      </c>
      <c r="E7" s="15" t="s">
        <v>28</v>
      </c>
      <c r="F7" s="16" t="s">
        <v>29</v>
      </c>
      <c r="G7" s="18"/>
      <c r="H7" s="3"/>
    </row>
    <row r="8" customFormat="false" ht="19.5" hidden="false" customHeight="true" outlineLevel="0" collapsed="false">
      <c r="A8" s="19"/>
      <c r="B8" s="20" t="s">
        <v>32</v>
      </c>
      <c r="C8" s="21" t="s">
        <v>27</v>
      </c>
      <c r="D8" s="17" t="n">
        <v>1.1</v>
      </c>
      <c r="E8" s="20" t="s">
        <v>28</v>
      </c>
      <c r="F8" s="21" t="s">
        <v>29</v>
      </c>
      <c r="G8" s="22"/>
      <c r="H8" s="19"/>
    </row>
    <row r="9" customFormat="false" ht="21.75" hidden="false" customHeight="true" outlineLevel="0" collapsed="false">
      <c r="A9" s="3"/>
      <c r="B9" s="14" t="s">
        <v>33</v>
      </c>
      <c r="C9" s="14"/>
      <c r="D9" s="14"/>
      <c r="E9" s="14"/>
      <c r="F9" s="14"/>
      <c r="G9" s="14"/>
      <c r="H9" s="3"/>
    </row>
    <row r="10" customFormat="false" ht="19.5" hidden="false" customHeight="true" outlineLevel="0" collapsed="false">
      <c r="A10" s="19"/>
      <c r="B10" s="20" t="s">
        <v>34</v>
      </c>
      <c r="C10" s="21" t="s">
        <v>27</v>
      </c>
      <c r="D10" s="17" t="n">
        <v>2.4</v>
      </c>
      <c r="E10" s="20" t="s">
        <v>35</v>
      </c>
      <c r="F10" s="21" t="s">
        <v>36</v>
      </c>
      <c r="G10" s="22"/>
      <c r="H10" s="19"/>
    </row>
    <row r="11" customFormat="false" ht="19.5" hidden="false" customHeight="true" outlineLevel="0" collapsed="false">
      <c r="A11" s="3"/>
      <c r="B11" s="15" t="s">
        <v>37</v>
      </c>
      <c r="C11" s="16" t="s">
        <v>27</v>
      </c>
      <c r="D11" s="17" t="n">
        <v>7.2</v>
      </c>
      <c r="E11" s="15" t="s">
        <v>38</v>
      </c>
      <c r="F11" s="16" t="s">
        <v>36</v>
      </c>
      <c r="G11" s="18"/>
      <c r="H11" s="3"/>
    </row>
    <row r="12" customFormat="false" ht="19.5" hidden="false" customHeight="true" outlineLevel="0" collapsed="false">
      <c r="A12" s="19"/>
      <c r="B12" s="20" t="s">
        <v>39</v>
      </c>
      <c r="C12" s="21" t="s">
        <v>27</v>
      </c>
      <c r="D12" s="17" t="n">
        <v>0.9</v>
      </c>
      <c r="E12" s="20" t="s">
        <v>35</v>
      </c>
      <c r="F12" s="21" t="s">
        <v>36</v>
      </c>
      <c r="G12" s="22"/>
      <c r="H12" s="19"/>
    </row>
    <row r="13" customFormat="false" ht="19.5" hidden="false" customHeight="true" outlineLevel="0" collapsed="false">
      <c r="A13" s="3"/>
      <c r="B13" s="15" t="s">
        <v>40</v>
      </c>
      <c r="C13" s="16" t="s">
        <v>27</v>
      </c>
      <c r="D13" s="17" t="n">
        <v>0.35</v>
      </c>
      <c r="E13" s="15" t="s">
        <v>35</v>
      </c>
      <c r="F13" s="16" t="s">
        <v>36</v>
      </c>
      <c r="G13" s="18"/>
      <c r="H13" s="3"/>
    </row>
    <row r="14" customFormat="false" ht="19.5" hidden="false" customHeight="true" outlineLevel="0" collapsed="false">
      <c r="A14" s="19"/>
      <c r="B14" s="20" t="s">
        <v>41</v>
      </c>
      <c r="C14" s="21" t="s">
        <v>42</v>
      </c>
      <c r="D14" s="17" t="n">
        <v>0.28</v>
      </c>
      <c r="E14" s="20" t="s">
        <v>43</v>
      </c>
      <c r="F14" s="21" t="s">
        <v>44</v>
      </c>
      <c r="G14" s="22"/>
      <c r="H14" s="19"/>
    </row>
    <row r="15" customFormat="false" ht="19.5" hidden="false" customHeight="true" outlineLevel="0" collapsed="false">
      <c r="A15" s="3"/>
      <c r="B15" s="15" t="s">
        <v>45</v>
      </c>
      <c r="C15" s="16" t="s">
        <v>46</v>
      </c>
      <c r="D15" s="17" t="n">
        <v>0.95</v>
      </c>
      <c r="E15" s="15" t="s">
        <v>38</v>
      </c>
      <c r="F15" s="16" t="s">
        <v>36</v>
      </c>
      <c r="G15" s="18"/>
      <c r="H15" s="3"/>
    </row>
    <row r="16" customFormat="false" ht="19.5" hidden="false" customHeight="true" outlineLevel="0" collapsed="false">
      <c r="A16" s="19"/>
      <c r="B16" s="20" t="s">
        <v>47</v>
      </c>
      <c r="C16" s="21" t="s">
        <v>27</v>
      </c>
      <c r="D16" s="17" t="n">
        <v>3.5</v>
      </c>
      <c r="E16" s="20" t="s">
        <v>35</v>
      </c>
      <c r="F16" s="21" t="s">
        <v>36</v>
      </c>
      <c r="G16" s="22"/>
      <c r="H16" s="19"/>
    </row>
    <row r="17" customFormat="false" ht="19.5" hidden="false" customHeight="true" outlineLevel="0" collapsed="false">
      <c r="A17" s="3"/>
      <c r="B17" s="15" t="s">
        <v>48</v>
      </c>
      <c r="C17" s="16" t="s">
        <v>27</v>
      </c>
      <c r="D17" s="17" t="n">
        <v>12</v>
      </c>
      <c r="E17" s="15" t="s">
        <v>49</v>
      </c>
      <c r="F17" s="16" t="s">
        <v>50</v>
      </c>
      <c r="G17" s="18"/>
      <c r="H17" s="3"/>
    </row>
    <row r="18" customFormat="false" ht="21.75" hidden="false" customHeight="true" outlineLevel="0" collapsed="false">
      <c r="A18" s="3"/>
      <c r="B18" s="14" t="s">
        <v>51</v>
      </c>
      <c r="C18" s="14"/>
      <c r="D18" s="14"/>
      <c r="E18" s="14"/>
      <c r="F18" s="14"/>
      <c r="G18" s="14"/>
      <c r="H18" s="3"/>
    </row>
    <row r="19" customFormat="false" ht="19.5" hidden="false" customHeight="true" outlineLevel="0" collapsed="false">
      <c r="A19" s="3"/>
      <c r="B19" s="15" t="s">
        <v>52</v>
      </c>
      <c r="C19" s="16" t="s">
        <v>27</v>
      </c>
      <c r="D19" s="17" t="n">
        <v>14.5</v>
      </c>
      <c r="E19" s="15" t="s">
        <v>49</v>
      </c>
      <c r="F19" s="16" t="s">
        <v>50</v>
      </c>
      <c r="G19" s="18"/>
      <c r="H19" s="3"/>
    </row>
    <row r="20" customFormat="false" ht="19.5" hidden="false" customHeight="true" outlineLevel="0" collapsed="false">
      <c r="A20" s="19"/>
      <c r="B20" s="20" t="s">
        <v>53</v>
      </c>
      <c r="C20" s="21" t="s">
        <v>27</v>
      </c>
      <c r="D20" s="17" t="n">
        <v>5.8</v>
      </c>
      <c r="E20" s="20" t="s">
        <v>54</v>
      </c>
      <c r="F20" s="21" t="s">
        <v>50</v>
      </c>
      <c r="G20" s="22"/>
      <c r="H20" s="19"/>
    </row>
    <row r="21" customFormat="false" ht="19.5" hidden="false" customHeight="true" outlineLevel="0" collapsed="false">
      <c r="A21" s="3"/>
      <c r="B21" s="15" t="s">
        <v>55</v>
      </c>
      <c r="C21" s="16" t="s">
        <v>27</v>
      </c>
      <c r="D21" s="17" t="n">
        <v>4.2</v>
      </c>
      <c r="E21" s="15" t="s">
        <v>54</v>
      </c>
      <c r="F21" s="16" t="s">
        <v>50</v>
      </c>
      <c r="G21" s="18"/>
      <c r="H21" s="3"/>
    </row>
    <row r="22" customFormat="false" ht="21.75" hidden="false" customHeight="true" outlineLevel="0" collapsed="false">
      <c r="A22" s="3"/>
      <c r="B22" s="14" t="s">
        <v>56</v>
      </c>
      <c r="C22" s="14"/>
      <c r="D22" s="14"/>
      <c r="E22" s="14"/>
      <c r="F22" s="14"/>
      <c r="G22" s="14"/>
      <c r="H22" s="3"/>
    </row>
    <row r="23" customFormat="false" ht="19.5" hidden="false" customHeight="true" outlineLevel="0" collapsed="false">
      <c r="A23" s="3"/>
      <c r="B23" s="15" t="s">
        <v>57</v>
      </c>
      <c r="C23" s="16" t="s">
        <v>42</v>
      </c>
      <c r="D23" s="17" t="n">
        <v>0.04</v>
      </c>
      <c r="E23" s="15" t="s">
        <v>58</v>
      </c>
      <c r="F23" s="16" t="s">
        <v>59</v>
      </c>
      <c r="G23" s="18"/>
      <c r="H23" s="3"/>
    </row>
    <row r="24" customFormat="false" ht="19.5" hidden="false" customHeight="true" outlineLevel="0" collapsed="false">
      <c r="A24" s="19"/>
      <c r="B24" s="20" t="s">
        <v>60</v>
      </c>
      <c r="C24" s="21" t="s">
        <v>42</v>
      </c>
      <c r="D24" s="17" t="n">
        <v>0.07</v>
      </c>
      <c r="E24" s="20" t="s">
        <v>58</v>
      </c>
      <c r="F24" s="21" t="s">
        <v>59</v>
      </c>
      <c r="G24" s="22"/>
      <c r="H24" s="19"/>
    </row>
    <row r="25" customFormat="false" ht="19.5" hidden="false" customHeight="true" outlineLevel="0" collapsed="false">
      <c r="A25" s="3"/>
      <c r="B25" s="15" t="s">
        <v>61</v>
      </c>
      <c r="C25" s="16" t="s">
        <v>42</v>
      </c>
      <c r="D25" s="17" t="n">
        <v>0.25</v>
      </c>
      <c r="E25" s="15" t="s">
        <v>58</v>
      </c>
      <c r="F25" s="16" t="s">
        <v>59</v>
      </c>
      <c r="G25" s="18"/>
      <c r="H25" s="3"/>
    </row>
    <row r="26" customFormat="false" ht="19.5" hidden="false" customHeight="true" outlineLevel="0" collapsed="false">
      <c r="A26" s="19"/>
      <c r="B26" s="20" t="s">
        <v>62</v>
      </c>
      <c r="C26" s="21" t="s">
        <v>42</v>
      </c>
      <c r="D26" s="17" t="n">
        <v>0.02</v>
      </c>
      <c r="E26" s="20" t="s">
        <v>58</v>
      </c>
      <c r="F26" s="21" t="s">
        <v>59</v>
      </c>
      <c r="G26" s="22"/>
      <c r="H26" s="19"/>
    </row>
    <row r="27" customFormat="false" ht="21.75" hidden="false" customHeight="true" outlineLevel="0" collapsed="false">
      <c r="A27" s="3"/>
      <c r="B27" s="14" t="s">
        <v>63</v>
      </c>
      <c r="C27" s="14"/>
      <c r="D27" s="14"/>
      <c r="E27" s="14"/>
      <c r="F27" s="14"/>
      <c r="G27" s="14"/>
      <c r="H27" s="3"/>
    </row>
    <row r="28" customFormat="false" ht="19.5" hidden="false" customHeight="true" outlineLevel="0" collapsed="false">
      <c r="A28" s="19"/>
      <c r="B28" s="20" t="s">
        <v>64</v>
      </c>
      <c r="C28" s="21" t="s">
        <v>65</v>
      </c>
      <c r="D28" s="17" t="n">
        <v>0.28</v>
      </c>
      <c r="E28" s="20" t="s">
        <v>66</v>
      </c>
      <c r="F28" s="21" t="s">
        <v>67</v>
      </c>
      <c r="G28" s="22" t="s">
        <v>68</v>
      </c>
      <c r="H28" s="19"/>
    </row>
    <row r="29" customFormat="false" ht="19.5" hidden="false" customHeight="true" outlineLevel="0" collapsed="false">
      <c r="A29" s="3"/>
      <c r="B29" s="15" t="s">
        <v>69</v>
      </c>
      <c r="C29" s="16" t="s">
        <v>65</v>
      </c>
      <c r="D29" s="17" t="n">
        <v>0.12</v>
      </c>
      <c r="E29" s="15" t="s">
        <v>66</v>
      </c>
      <c r="F29" s="16" t="s">
        <v>67</v>
      </c>
      <c r="G29" s="18" t="s">
        <v>68</v>
      </c>
      <c r="H29" s="3"/>
    </row>
  </sheetData>
  <mergeCells count="7">
    <mergeCell ref="B1:G1"/>
    <mergeCell ref="B2:G2"/>
    <mergeCell ref="B4:G4"/>
    <mergeCell ref="B9:G9"/>
    <mergeCell ref="B18:G18"/>
    <mergeCell ref="B22:G22"/>
    <mergeCell ref="B27:G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56A"/>
    <pageSetUpPr fitToPage="false"/>
  </sheetPr>
  <dimension ref="A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4" min="4" style="0" width="18"/>
    <col collapsed="false" customWidth="true" hidden="false" outlineLevel="0" max="6" min="5" style="0" width="22"/>
    <col collapsed="false" customWidth="true" hidden="false" outlineLevel="0" max="7" min="7" style="0" width="5"/>
  </cols>
  <sheetData>
    <row r="1" customFormat="false" ht="39.75" hidden="false" customHeight="true" outlineLevel="0" collapsed="false">
      <c r="B1" s="1" t="s">
        <v>70</v>
      </c>
      <c r="C1" s="1"/>
      <c r="D1" s="1"/>
      <c r="E1" s="1"/>
      <c r="F1" s="1"/>
    </row>
    <row r="2" customFormat="false" ht="15.75" hidden="false" customHeight="true" outlineLevel="0" collapsed="false">
      <c r="B2" s="2" t="s">
        <v>71</v>
      </c>
      <c r="C2" s="2"/>
      <c r="D2" s="2"/>
      <c r="E2" s="2"/>
      <c r="F2" s="2"/>
    </row>
    <row r="3" customFormat="false" ht="24" hidden="false" customHeight="true" outlineLevel="0" collapsed="false">
      <c r="B3" s="23" t="s">
        <v>72</v>
      </c>
      <c r="C3" s="23"/>
      <c r="D3" s="24" t="s">
        <v>73</v>
      </c>
      <c r="E3" s="24"/>
      <c r="F3" s="24"/>
    </row>
    <row r="4" customFormat="false" ht="24" hidden="false" customHeight="true" outlineLevel="0" collapsed="false">
      <c r="B4" s="23" t="s">
        <v>74</v>
      </c>
      <c r="C4" s="23"/>
      <c r="D4" s="24" t="n">
        <v>320</v>
      </c>
      <c r="E4" s="24"/>
      <c r="F4" s="24"/>
    </row>
    <row r="5" customFormat="false" ht="24" hidden="false" customHeight="true" outlineLevel="0" collapsed="false">
      <c r="B5" s="23" t="s">
        <v>75</v>
      </c>
      <c r="C5" s="23"/>
      <c r="D5" s="25" t="n">
        <v>0.04</v>
      </c>
      <c r="E5" s="25"/>
      <c r="F5" s="25"/>
    </row>
    <row r="6" customFormat="false" ht="27.75" hidden="false" customHeight="true" outlineLevel="0" collapsed="false">
      <c r="A6" s="13"/>
      <c r="B6" s="13" t="s">
        <v>76</v>
      </c>
      <c r="C6" s="13" t="s">
        <v>20</v>
      </c>
      <c r="D6" s="13" t="s">
        <v>77</v>
      </c>
      <c r="E6" s="13" t="s">
        <v>21</v>
      </c>
      <c r="F6" s="13" t="s">
        <v>78</v>
      </c>
      <c r="G6" s="13"/>
    </row>
    <row r="7" customFormat="false" ht="19.5" hidden="false" customHeight="true" outlineLevel="0" collapsed="false">
      <c r="A7" s="19"/>
      <c r="B7" s="20" t="s">
        <v>26</v>
      </c>
      <c r="C7" s="21" t="s">
        <v>27</v>
      </c>
      <c r="D7" s="26" t="n">
        <v>8.5</v>
      </c>
      <c r="E7" s="27" t="n">
        <f aca="false">Stammdaten!D5</f>
        <v>0.82</v>
      </c>
      <c r="F7" s="28" t="n">
        <f aca="false">D7*E7</f>
        <v>6.97</v>
      </c>
      <c r="G7" s="19"/>
    </row>
    <row r="8" customFormat="false" ht="19.5" hidden="false" customHeight="true" outlineLevel="0" collapsed="false">
      <c r="A8" s="3"/>
      <c r="B8" s="15" t="s">
        <v>31</v>
      </c>
      <c r="C8" s="16" t="s">
        <v>27</v>
      </c>
      <c r="D8" s="26" t="n">
        <v>4</v>
      </c>
      <c r="E8" s="27" t="n">
        <f aca="false">Stammdaten!D7</f>
        <v>0.75</v>
      </c>
      <c r="F8" s="29" t="n">
        <f aca="false">D8*E8</f>
        <v>3</v>
      </c>
      <c r="G8" s="3"/>
    </row>
    <row r="9" customFormat="false" ht="19.5" hidden="false" customHeight="true" outlineLevel="0" collapsed="false">
      <c r="A9" s="19"/>
      <c r="B9" s="20" t="s">
        <v>34</v>
      </c>
      <c r="C9" s="21" t="s">
        <v>27</v>
      </c>
      <c r="D9" s="26" t="n">
        <v>0.15</v>
      </c>
      <c r="E9" s="27" t="n">
        <f aca="false">Stammdaten!D10</f>
        <v>2.4</v>
      </c>
      <c r="F9" s="28" t="n">
        <f aca="false">D9*E9</f>
        <v>0.36</v>
      </c>
      <c r="G9" s="19"/>
    </row>
    <row r="10" customFormat="false" ht="19.5" hidden="false" customHeight="true" outlineLevel="0" collapsed="false">
      <c r="A10" s="3"/>
      <c r="B10" s="15" t="s">
        <v>37</v>
      </c>
      <c r="C10" s="16" t="s">
        <v>27</v>
      </c>
      <c r="D10" s="26" t="n">
        <v>0.3</v>
      </c>
      <c r="E10" s="27" t="n">
        <f aca="false">Stammdaten!D11</f>
        <v>7.2</v>
      </c>
      <c r="F10" s="29" t="n">
        <f aca="false">D10*E10</f>
        <v>2.16</v>
      </c>
      <c r="G10" s="3"/>
    </row>
    <row r="11" customFormat="false" ht="19.5" hidden="false" customHeight="true" outlineLevel="0" collapsed="false">
      <c r="A11" s="19"/>
      <c r="B11" s="20" t="s">
        <v>40</v>
      </c>
      <c r="C11" s="21" t="s">
        <v>27</v>
      </c>
      <c r="D11" s="26" t="n">
        <v>0.2</v>
      </c>
      <c r="E11" s="27" t="n">
        <f aca="false">Stammdaten!D13</f>
        <v>0.35</v>
      </c>
      <c r="F11" s="28" t="n">
        <f aca="false">D11*E11</f>
        <v>0.07</v>
      </c>
      <c r="G11" s="19"/>
    </row>
    <row r="12" customFormat="false" ht="19.5" hidden="false" customHeight="true" outlineLevel="0" collapsed="false">
      <c r="A12" s="3"/>
      <c r="B12" s="15" t="s">
        <v>79</v>
      </c>
      <c r="C12" s="16" t="s">
        <v>46</v>
      </c>
      <c r="D12" s="26" t="n">
        <v>5</v>
      </c>
      <c r="E12" s="27" t="n">
        <v>0</v>
      </c>
      <c r="F12" s="29" t="n">
        <f aca="false">D12*E12</f>
        <v>0</v>
      </c>
      <c r="G12" s="3"/>
    </row>
    <row r="13" customFormat="false" ht="19.5" hidden="false" customHeight="true" outlineLevel="0" collapsed="false">
      <c r="A13" s="19"/>
      <c r="B13" s="20" t="s">
        <v>80</v>
      </c>
      <c r="C13" s="21" t="s">
        <v>42</v>
      </c>
      <c r="D13" s="26" t="n">
        <v>320</v>
      </c>
      <c r="E13" s="27" t="n">
        <f aca="false">Stammdaten!D23</f>
        <v>0.04</v>
      </c>
      <c r="F13" s="28" t="n">
        <f aca="false">D13*E13</f>
        <v>12.8</v>
      </c>
      <c r="G13" s="19"/>
    </row>
    <row r="14" customFormat="false" ht="19.5" hidden="false" customHeight="true" outlineLevel="0" collapsed="false">
      <c r="A14" s="3"/>
      <c r="B14" s="15"/>
      <c r="C14" s="16"/>
      <c r="D14" s="26"/>
      <c r="E14" s="27"/>
      <c r="F14" s="29"/>
      <c r="G14" s="3"/>
    </row>
    <row r="15" customFormat="false" ht="19.5" hidden="false" customHeight="true" outlineLevel="0" collapsed="false">
      <c r="A15" s="19"/>
      <c r="B15" s="20"/>
      <c r="C15" s="21"/>
      <c r="D15" s="26"/>
      <c r="E15" s="27"/>
      <c r="F15" s="28"/>
      <c r="G15" s="19"/>
    </row>
    <row r="16" customFormat="false" ht="19.5" hidden="false" customHeight="true" outlineLevel="0" collapsed="false">
      <c r="A16" s="3"/>
      <c r="B16" s="15"/>
      <c r="C16" s="16"/>
      <c r="D16" s="26"/>
      <c r="E16" s="27"/>
      <c r="F16" s="29"/>
      <c r="G16" s="3"/>
    </row>
    <row r="17" customFormat="false" ht="19.5" hidden="false" customHeight="true" outlineLevel="0" collapsed="false">
      <c r="A17" s="19"/>
      <c r="B17" s="20"/>
      <c r="C17" s="21"/>
      <c r="D17" s="26"/>
      <c r="E17" s="27"/>
      <c r="F17" s="28"/>
      <c r="G17" s="19"/>
    </row>
    <row r="18" customFormat="false" ht="19.5" hidden="false" customHeight="true" outlineLevel="0" collapsed="false">
      <c r="A18" s="3"/>
      <c r="B18" s="15"/>
      <c r="C18" s="16"/>
      <c r="D18" s="26"/>
      <c r="E18" s="27"/>
      <c r="F18" s="29"/>
      <c r="G18" s="3"/>
    </row>
    <row r="20" customFormat="false" ht="21.75" hidden="false" customHeight="true" outlineLevel="0" collapsed="false">
      <c r="A20" s="3"/>
      <c r="B20" s="4" t="s">
        <v>81</v>
      </c>
      <c r="C20" s="4"/>
      <c r="D20" s="4"/>
      <c r="E20" s="4"/>
      <c r="F20" s="4"/>
      <c r="G20" s="3"/>
    </row>
    <row r="21" customFormat="false" ht="21.75" hidden="false" customHeight="true" outlineLevel="0" collapsed="false">
      <c r="A21" s="3"/>
      <c r="B21" s="30" t="s">
        <v>82</v>
      </c>
      <c r="C21" s="30"/>
      <c r="D21" s="30"/>
      <c r="E21" s="30"/>
      <c r="F21" s="31" t="n">
        <f aca="false">SUM(F7:F18)</f>
        <v>25.36</v>
      </c>
      <c r="G21" s="3"/>
    </row>
    <row r="22" customFormat="false" ht="21.75" hidden="false" customHeight="true" outlineLevel="0" collapsed="false">
      <c r="A22" s="3"/>
      <c r="B22" s="30" t="s">
        <v>83</v>
      </c>
      <c r="C22" s="30"/>
      <c r="D22" s="30"/>
      <c r="E22" s="30"/>
      <c r="F22" s="32" t="n">
        <f aca="false">D4</f>
        <v>320</v>
      </c>
      <c r="G22" s="3"/>
    </row>
    <row r="23" customFormat="false" ht="21.75" hidden="false" customHeight="true" outlineLevel="0" collapsed="false">
      <c r="A23" s="3"/>
      <c r="B23" s="30" t="s">
        <v>84</v>
      </c>
      <c r="C23" s="30"/>
      <c r="D23" s="30"/>
      <c r="E23" s="30"/>
      <c r="F23" s="33" t="n">
        <f aca="false">D5</f>
        <v>0.04</v>
      </c>
      <c r="G23" s="3"/>
    </row>
    <row r="24" customFormat="false" ht="21.75" hidden="false" customHeight="true" outlineLevel="0" collapsed="false">
      <c r="A24" s="3"/>
      <c r="B24" s="30" t="s">
        <v>85</v>
      </c>
      <c r="C24" s="30"/>
      <c r="D24" s="30"/>
      <c r="E24" s="30"/>
      <c r="F24" s="34" t="n">
        <f aca="false">IF(D4&gt;0,F21/D4,0)</f>
        <v>0.07925</v>
      </c>
      <c r="G24" s="3"/>
    </row>
    <row r="25" customFormat="false" ht="21.75" hidden="false" customHeight="true" outlineLevel="0" collapsed="false">
      <c r="A25" s="3"/>
      <c r="B25" s="35" t="s">
        <v>86</v>
      </c>
      <c r="C25" s="35"/>
      <c r="D25" s="35"/>
      <c r="E25" s="35"/>
      <c r="F25" s="11" t="n">
        <f aca="false">IF(D4&gt;0,F21*(1+D5)/D4,0)</f>
        <v>0.08242</v>
      </c>
      <c r="G25" s="3"/>
    </row>
  </sheetData>
  <mergeCells count="14">
    <mergeCell ref="B1:F1"/>
    <mergeCell ref="B2:F2"/>
    <mergeCell ref="B3:C3"/>
    <mergeCell ref="D3:F3"/>
    <mergeCell ref="B4:C4"/>
    <mergeCell ref="D4:F4"/>
    <mergeCell ref="B5:C5"/>
    <mergeCell ref="D5:F5"/>
    <mergeCell ref="B20:F20"/>
    <mergeCell ref="B21:E21"/>
    <mergeCell ref="B22:E22"/>
    <mergeCell ref="B23:E23"/>
    <mergeCell ref="B24:E24"/>
    <mergeCell ref="B25:E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56A"/>
    <pageSetUpPr fitToPage="false"/>
  </sheetPr>
  <dimension ref="A1:F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6"/>
    <col collapsed="false" customWidth="true" hidden="false" outlineLevel="0" max="5" min="3" style="0" width="22"/>
    <col collapsed="false" customWidth="true" hidden="false" outlineLevel="0" max="6" min="6" style="0" width="5"/>
  </cols>
  <sheetData>
    <row r="1" customFormat="false" ht="39.75" hidden="false" customHeight="true" outlineLevel="0" collapsed="false">
      <c r="B1" s="1" t="s">
        <v>87</v>
      </c>
      <c r="C1" s="1"/>
      <c r="D1" s="1"/>
      <c r="E1" s="1"/>
    </row>
    <row r="2" customFormat="false" ht="15.75" hidden="false" customHeight="true" outlineLevel="0" collapsed="false">
      <c r="B2" s="2" t="s">
        <v>88</v>
      </c>
      <c r="C2" s="2"/>
      <c r="D2" s="2"/>
      <c r="E2" s="2"/>
    </row>
    <row r="3" customFormat="false" ht="27.75" hidden="false" customHeight="true" outlineLevel="0" collapsed="false">
      <c r="A3" s="13"/>
      <c r="B3" s="13" t="s">
        <v>89</v>
      </c>
      <c r="C3" s="13" t="s">
        <v>90</v>
      </c>
      <c r="D3" s="13" t="s">
        <v>78</v>
      </c>
      <c r="E3" s="13"/>
    </row>
    <row r="4" customFormat="false" ht="21" hidden="false" customHeight="true" outlineLevel="0" collapsed="false">
      <c r="A4" s="3"/>
      <c r="B4" s="14" t="s">
        <v>91</v>
      </c>
      <c r="C4" s="14"/>
      <c r="D4" s="14"/>
      <c r="E4" s="14"/>
      <c r="F4" s="3"/>
    </row>
    <row r="5" customFormat="false" ht="21" hidden="false" customHeight="true" outlineLevel="0" collapsed="false">
      <c r="A5" s="3"/>
      <c r="B5" s="20" t="s">
        <v>92</v>
      </c>
      <c r="C5" s="22" t="s">
        <v>93</v>
      </c>
      <c r="D5" s="17" t="n">
        <v>18</v>
      </c>
      <c r="F5" s="3"/>
    </row>
    <row r="6" customFormat="false" ht="21" hidden="false" customHeight="true" outlineLevel="0" collapsed="false">
      <c r="A6" s="3"/>
      <c r="B6" s="15" t="s">
        <v>94</v>
      </c>
      <c r="C6" s="18" t="s">
        <v>93</v>
      </c>
      <c r="D6" s="17" t="n">
        <v>6.5</v>
      </c>
      <c r="F6" s="3"/>
    </row>
    <row r="7" customFormat="false" ht="21" hidden="false" customHeight="true" outlineLevel="0" collapsed="false">
      <c r="A7" s="3"/>
      <c r="B7" s="20" t="s">
        <v>95</v>
      </c>
      <c r="C7" s="22" t="s">
        <v>93</v>
      </c>
      <c r="D7" s="17" t="n">
        <v>4</v>
      </c>
      <c r="F7" s="3"/>
    </row>
    <row r="8" customFormat="false" ht="21" hidden="false" customHeight="true" outlineLevel="0" collapsed="false">
      <c r="A8" s="3"/>
      <c r="B8" s="15" t="s">
        <v>96</v>
      </c>
      <c r="C8" s="18" t="s">
        <v>97</v>
      </c>
      <c r="D8" s="36" t="n">
        <f aca="false">SUM(D5:D7)*0.3</f>
        <v>8.55</v>
      </c>
      <c r="F8" s="3"/>
    </row>
    <row r="9" customFormat="false" ht="21" hidden="false" customHeight="true" outlineLevel="0" collapsed="false">
      <c r="A9" s="3"/>
      <c r="B9" s="37" t="s">
        <v>98</v>
      </c>
      <c r="C9" s="38" t="s">
        <v>97</v>
      </c>
      <c r="D9" s="36" t="n">
        <f aca="false">SUM(D5:D8)</f>
        <v>37.05</v>
      </c>
      <c r="F9" s="3"/>
    </row>
    <row r="10" customFormat="false" ht="21" hidden="false" customHeight="true" outlineLevel="0" collapsed="false">
      <c r="A10" s="3"/>
      <c r="B10" s="14" t="s">
        <v>99</v>
      </c>
      <c r="C10" s="14"/>
      <c r="D10" s="14"/>
      <c r="E10" s="14"/>
      <c r="F10" s="3"/>
    </row>
    <row r="11" customFormat="false" ht="21" hidden="false" customHeight="true" outlineLevel="0" collapsed="false">
      <c r="A11" s="3"/>
      <c r="B11" s="20" t="s">
        <v>100</v>
      </c>
      <c r="C11" s="22" t="s">
        <v>101</v>
      </c>
      <c r="D11" s="17" t="n">
        <v>5.6</v>
      </c>
      <c r="F11" s="3"/>
    </row>
    <row r="12" customFormat="false" ht="21" hidden="false" customHeight="true" outlineLevel="0" collapsed="false">
      <c r="A12" s="3"/>
      <c r="B12" s="15" t="s">
        <v>102</v>
      </c>
      <c r="C12" s="18" t="s">
        <v>103</v>
      </c>
      <c r="D12" s="17" t="n">
        <v>1.2</v>
      </c>
      <c r="F12" s="3"/>
    </row>
    <row r="13" customFormat="false" ht="21" hidden="false" customHeight="true" outlineLevel="0" collapsed="false">
      <c r="A13" s="3"/>
      <c r="B13" s="20" t="s">
        <v>104</v>
      </c>
      <c r="C13" s="22" t="s">
        <v>105</v>
      </c>
      <c r="D13" s="17" t="n">
        <v>0.8</v>
      </c>
      <c r="F13" s="3"/>
    </row>
    <row r="14" customFormat="false" ht="21" hidden="false" customHeight="true" outlineLevel="0" collapsed="false">
      <c r="A14" s="3"/>
      <c r="B14" s="37" t="s">
        <v>106</v>
      </c>
      <c r="C14" s="38" t="s">
        <v>97</v>
      </c>
      <c r="D14" s="36" t="n">
        <f aca="false">SUM(D11:D13)</f>
        <v>7.6</v>
      </c>
      <c r="F14" s="3"/>
    </row>
    <row r="15" customFormat="false" ht="21" hidden="false" customHeight="true" outlineLevel="0" collapsed="false">
      <c r="A15" s="3"/>
      <c r="B15" s="14" t="s">
        <v>107</v>
      </c>
      <c r="C15" s="14"/>
      <c r="D15" s="14"/>
      <c r="E15" s="14"/>
      <c r="F15" s="3"/>
    </row>
    <row r="16" customFormat="false" ht="21" hidden="false" customHeight="true" outlineLevel="0" collapsed="false">
      <c r="A16" s="3"/>
      <c r="B16" s="15" t="s">
        <v>108</v>
      </c>
      <c r="C16" s="18" t="s">
        <v>109</v>
      </c>
      <c r="D16" s="17" t="n">
        <v>8.5</v>
      </c>
      <c r="F16" s="3"/>
    </row>
    <row r="17" customFormat="false" ht="21" hidden="false" customHeight="true" outlineLevel="0" collapsed="false">
      <c r="A17" s="3"/>
      <c r="B17" s="20" t="s">
        <v>110</v>
      </c>
      <c r="C17" s="22" t="s">
        <v>103</v>
      </c>
      <c r="D17" s="17" t="n">
        <v>1</v>
      </c>
      <c r="F17" s="3"/>
    </row>
    <row r="18" customFormat="false" ht="21" hidden="false" customHeight="true" outlineLevel="0" collapsed="false">
      <c r="A18" s="3"/>
      <c r="B18" s="15" t="s">
        <v>111</v>
      </c>
      <c r="C18" s="18" t="s">
        <v>103</v>
      </c>
      <c r="D18" s="17" t="n">
        <v>0.8</v>
      </c>
      <c r="F18" s="3"/>
    </row>
    <row r="19" customFormat="false" ht="21" hidden="false" customHeight="true" outlineLevel="0" collapsed="false">
      <c r="A19" s="3"/>
      <c r="B19" s="20" t="s">
        <v>112</v>
      </c>
      <c r="C19" s="22" t="s">
        <v>103</v>
      </c>
      <c r="D19" s="17" t="n">
        <v>1.2</v>
      </c>
      <c r="F19" s="3"/>
    </row>
    <row r="20" customFormat="false" ht="21" hidden="false" customHeight="true" outlineLevel="0" collapsed="false">
      <c r="A20" s="3"/>
      <c r="B20" s="37" t="s">
        <v>113</v>
      </c>
      <c r="C20" s="38" t="s">
        <v>97</v>
      </c>
      <c r="D20" s="36" t="n">
        <f aca="false">SUM(D16:D19)</f>
        <v>11.5</v>
      </c>
      <c r="F20" s="3"/>
    </row>
    <row r="22" customFormat="false" ht="21.75" hidden="false" customHeight="true" outlineLevel="0" collapsed="false">
      <c r="B22" s="4" t="s">
        <v>114</v>
      </c>
      <c r="C22" s="4"/>
      <c r="D22" s="4"/>
      <c r="E22" s="4"/>
    </row>
    <row r="23" customFormat="false" ht="21.75" hidden="false" customHeight="true" outlineLevel="0" collapsed="false">
      <c r="A23" s="3"/>
      <c r="B23" s="30" t="s">
        <v>98</v>
      </c>
      <c r="C23" s="30"/>
      <c r="D23" s="39" t="n">
        <f aca="false">D9</f>
        <v>37.05</v>
      </c>
      <c r="F23" s="3"/>
    </row>
    <row r="24" customFormat="false" ht="21.75" hidden="false" customHeight="true" outlineLevel="0" collapsed="false">
      <c r="A24" s="3"/>
      <c r="B24" s="30" t="s">
        <v>106</v>
      </c>
      <c r="C24" s="30"/>
      <c r="D24" s="39" t="n">
        <f aca="false">D14</f>
        <v>7.6</v>
      </c>
      <c r="F24" s="3"/>
    </row>
    <row r="25" customFormat="false" ht="21.75" hidden="false" customHeight="true" outlineLevel="0" collapsed="false">
      <c r="A25" s="3"/>
      <c r="B25" s="30" t="s">
        <v>113</v>
      </c>
      <c r="C25" s="30"/>
      <c r="D25" s="39" t="n">
        <f aca="false">D20</f>
        <v>11.5</v>
      </c>
      <c r="F25" s="3"/>
    </row>
    <row r="26" customFormat="false" ht="21.75" hidden="false" customHeight="true" outlineLevel="0" collapsed="false">
      <c r="A26" s="3"/>
      <c r="B26" s="40" t="s">
        <v>115</v>
      </c>
      <c r="C26" s="40"/>
      <c r="D26" s="10" t="n">
        <f aca="false">D23+D24+D25</f>
        <v>56.15</v>
      </c>
      <c r="F26" s="3"/>
    </row>
  </sheetData>
  <mergeCells count="10">
    <mergeCell ref="B1:E1"/>
    <mergeCell ref="B2:E2"/>
    <mergeCell ref="B4:E4"/>
    <mergeCell ref="B10:E10"/>
    <mergeCell ref="B15:E15"/>
    <mergeCell ref="B22:E22"/>
    <mergeCell ref="B23:C23"/>
    <mergeCell ref="B24:C24"/>
    <mergeCell ref="B25:C25"/>
    <mergeCell ref="B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D32"/>
    <pageSetUpPr fitToPage="false"/>
  </sheetPr>
  <dimension ref="A1:E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8"/>
    <col collapsed="false" customWidth="true" hidden="false" outlineLevel="0" max="3" min="3" style="0" width="26"/>
    <col collapsed="false" customWidth="true" hidden="false" outlineLevel="0" max="4" min="4" style="0" width="22"/>
    <col collapsed="false" customWidth="true" hidden="false" outlineLevel="0" max="5" min="5" style="0" width="5"/>
  </cols>
  <sheetData>
    <row r="1" customFormat="false" ht="39.75" hidden="false" customHeight="true" outlineLevel="0" collapsed="false">
      <c r="B1" s="1" t="s">
        <v>116</v>
      </c>
      <c r="C1" s="1"/>
      <c r="D1" s="1"/>
    </row>
    <row r="2" customFormat="false" ht="15.75" hidden="false" customHeight="true" outlineLevel="0" collapsed="false">
      <c r="B2" s="2" t="s">
        <v>117</v>
      </c>
      <c r="C2" s="2"/>
      <c r="D2" s="2"/>
    </row>
    <row r="3" customFormat="false" ht="24" hidden="false" customHeight="true" outlineLevel="0" collapsed="false">
      <c r="A3" s="3"/>
      <c r="B3" s="4" t="s">
        <v>118</v>
      </c>
      <c r="C3" s="4"/>
      <c r="D3" s="4"/>
      <c r="E3" s="3"/>
    </row>
    <row r="4" customFormat="false" ht="21.75" hidden="false" customHeight="true" outlineLevel="0" collapsed="false">
      <c r="A4" s="3"/>
      <c r="B4" s="30" t="s">
        <v>119</v>
      </c>
      <c r="C4" s="30"/>
      <c r="D4" s="31" t="n">
        <f aca="false">Rezept!F21</f>
        <v>25.36</v>
      </c>
      <c r="E4" s="3"/>
    </row>
    <row r="5" customFormat="false" ht="21.75" hidden="false" customHeight="true" outlineLevel="0" collapsed="false">
      <c r="A5" s="3"/>
      <c r="B5" s="30" t="s">
        <v>120</v>
      </c>
      <c r="C5" s="30"/>
      <c r="D5" s="31" t="n">
        <f aca="false">Zuschläge!D23</f>
        <v>37.05</v>
      </c>
      <c r="E5" s="3"/>
    </row>
    <row r="6" customFormat="false" ht="21.75" hidden="false" customHeight="true" outlineLevel="0" collapsed="false">
      <c r="A6" s="3"/>
      <c r="B6" s="30" t="s">
        <v>121</v>
      </c>
      <c r="C6" s="30"/>
      <c r="D6" s="31" t="n">
        <f aca="false">Zuschläge!D24</f>
        <v>7.6</v>
      </c>
      <c r="E6" s="3"/>
    </row>
    <row r="7" customFormat="false" ht="21.75" hidden="false" customHeight="true" outlineLevel="0" collapsed="false">
      <c r="A7" s="3"/>
      <c r="B7" s="30" t="s">
        <v>122</v>
      </c>
      <c r="C7" s="30"/>
      <c r="D7" s="31" t="n">
        <f aca="false">Zuschläge!D25</f>
        <v>11.5</v>
      </c>
      <c r="E7" s="3"/>
    </row>
    <row r="8" customFormat="false" ht="21.75" hidden="false" customHeight="true" outlineLevel="0" collapsed="false">
      <c r="A8" s="3"/>
      <c r="B8" s="35" t="s">
        <v>123</v>
      </c>
      <c r="C8" s="35"/>
      <c r="D8" s="10" t="n">
        <f aca="false">SUM(D4:D7)</f>
        <v>81.51</v>
      </c>
      <c r="E8" s="3"/>
    </row>
    <row r="9" customFormat="false" ht="9.75" hidden="false" customHeight="true" outlineLevel="0" collapsed="false"/>
    <row r="10" customFormat="false" ht="24" hidden="false" customHeight="true" outlineLevel="0" collapsed="false">
      <c r="A10" s="3"/>
      <c r="B10" s="4" t="s">
        <v>124</v>
      </c>
      <c r="C10" s="4"/>
      <c r="D10" s="4"/>
      <c r="E10" s="3"/>
    </row>
    <row r="11" customFormat="false" ht="21.75" hidden="false" customHeight="true" outlineLevel="0" collapsed="false">
      <c r="A11" s="3"/>
      <c r="B11" s="30" t="s">
        <v>83</v>
      </c>
      <c r="C11" s="30"/>
      <c r="D11" s="32" t="n">
        <f aca="false">Rezept!D4</f>
        <v>320</v>
      </c>
      <c r="E11" s="3"/>
    </row>
    <row r="12" customFormat="false" ht="21.75" hidden="false" customHeight="true" outlineLevel="0" collapsed="false">
      <c r="A12" s="3"/>
      <c r="B12" s="30" t="s">
        <v>84</v>
      </c>
      <c r="C12" s="30"/>
      <c r="D12" s="33" t="n">
        <f aca="false">Rezept!D5</f>
        <v>0.04</v>
      </c>
      <c r="E12" s="3"/>
    </row>
    <row r="13" customFormat="false" ht="21.75" hidden="false" customHeight="true" outlineLevel="0" collapsed="false">
      <c r="A13" s="3"/>
      <c r="B13" s="35" t="s">
        <v>11</v>
      </c>
      <c r="C13" s="35"/>
      <c r="D13" s="10" t="n">
        <f aca="false">D8*(1+D12)</f>
        <v>84.7704</v>
      </c>
      <c r="E13" s="3"/>
    </row>
    <row r="14" customFormat="false" ht="21.75" hidden="false" customHeight="true" outlineLevel="0" collapsed="false">
      <c r="A14" s="3"/>
      <c r="B14" s="35" t="s">
        <v>125</v>
      </c>
      <c r="C14" s="35"/>
      <c r="D14" s="11" t="n">
        <f aca="false">IF(D11&gt;0,D13/D11,0)</f>
        <v>0.2649075</v>
      </c>
      <c r="E14" s="3"/>
    </row>
    <row r="15" customFormat="false" ht="9.75" hidden="false" customHeight="true" outlineLevel="0" collapsed="false"/>
    <row r="16" customFormat="false" ht="24" hidden="false" customHeight="true" outlineLevel="0" collapsed="false">
      <c r="A16" s="3"/>
      <c r="B16" s="4" t="s">
        <v>126</v>
      </c>
      <c r="C16" s="4"/>
      <c r="D16" s="4"/>
      <c r="E16" s="3"/>
    </row>
    <row r="17" customFormat="false" ht="21.75" hidden="false" customHeight="true" outlineLevel="0" collapsed="false">
      <c r="A17" s="3"/>
      <c r="B17" s="30" t="s">
        <v>127</v>
      </c>
      <c r="C17" s="30"/>
      <c r="D17" s="7" t="n">
        <v>0.18</v>
      </c>
      <c r="E17" s="3"/>
    </row>
    <row r="18" customFormat="false" ht="21.75" hidden="false" customHeight="true" outlineLevel="0" collapsed="false">
      <c r="A18" s="3"/>
      <c r="B18" s="30" t="s">
        <v>128</v>
      </c>
      <c r="C18" s="30"/>
      <c r="D18" s="7" t="n">
        <v>0.07</v>
      </c>
      <c r="E18" s="3"/>
    </row>
    <row r="19" customFormat="false" ht="21.75" hidden="false" customHeight="true" outlineLevel="0" collapsed="false">
      <c r="A19" s="3"/>
      <c r="B19" s="35" t="s">
        <v>13</v>
      </c>
      <c r="C19" s="35"/>
      <c r="D19" s="11" t="n">
        <f aca="false">IF((1-D17)&gt;0,D14/(1-D17),0)</f>
        <v>0.323057926829268</v>
      </c>
      <c r="E19" s="3"/>
    </row>
    <row r="20" customFormat="false" ht="21.75" hidden="false" customHeight="true" outlineLevel="0" collapsed="false">
      <c r="A20" s="3"/>
      <c r="B20" s="35" t="s">
        <v>14</v>
      </c>
      <c r="C20" s="35"/>
      <c r="D20" s="11" t="n">
        <f aca="false">D19*(1+D18)</f>
        <v>0.345671981707317</v>
      </c>
      <c r="E20" s="3"/>
    </row>
    <row r="21" customFormat="false" ht="21.75" hidden="false" customHeight="true" outlineLevel="0" collapsed="false">
      <c r="A21" s="3"/>
      <c r="B21" s="30" t="s">
        <v>129</v>
      </c>
      <c r="C21" s="30"/>
      <c r="D21" s="34" t="n">
        <f aca="false">D19-D14</f>
        <v>0.0581504268292682</v>
      </c>
      <c r="E21" s="3"/>
    </row>
    <row r="22" customFormat="false" ht="21.75" hidden="false" customHeight="true" outlineLevel="0" collapsed="false">
      <c r="A22" s="3"/>
      <c r="B22" s="30" t="s">
        <v>130</v>
      </c>
      <c r="C22" s="30"/>
      <c r="D22" s="31" t="n">
        <f aca="false">D21*D11</f>
        <v>18.6081365853658</v>
      </c>
      <c r="E22" s="3"/>
    </row>
    <row r="23" customFormat="false" ht="21.75" hidden="false" customHeight="true" outlineLevel="0" collapsed="false">
      <c r="A23" s="3"/>
      <c r="B23" s="30" t="s">
        <v>131</v>
      </c>
      <c r="C23" s="30"/>
      <c r="D23" s="33" t="n">
        <f aca="false">IF(D19&gt;0,D21/D19,0)</f>
        <v>0.18</v>
      </c>
      <c r="E23" s="3"/>
    </row>
    <row r="24" customFormat="false" ht="9.75" hidden="false" customHeight="true" outlineLevel="0" collapsed="false"/>
    <row r="25" customFormat="false" ht="24" hidden="false" customHeight="true" outlineLevel="0" collapsed="false">
      <c r="A25" s="3"/>
      <c r="B25" s="14" t="s">
        <v>132</v>
      </c>
      <c r="C25" s="14"/>
      <c r="D25" s="14"/>
      <c r="E25" s="3"/>
    </row>
    <row r="26" customFormat="false" ht="31.5" hidden="false" customHeight="true" outlineLevel="0" collapsed="false">
      <c r="A26" s="3"/>
      <c r="B26" s="12" t="s">
        <v>133</v>
      </c>
      <c r="C26" s="12"/>
      <c r="D26" s="12"/>
      <c r="E26" s="3"/>
    </row>
    <row r="27" customFormat="false" ht="9.75" hidden="false" customHeight="true" outlineLevel="0" collapsed="false"/>
    <row r="28" customFormat="false" ht="24" hidden="false" customHeight="true" outlineLevel="0" collapsed="false">
      <c r="A28" s="3"/>
      <c r="B28" s="4" t="s">
        <v>134</v>
      </c>
      <c r="C28" s="4"/>
      <c r="D28" s="4"/>
      <c r="E28" s="3"/>
    </row>
    <row r="29" customFormat="false" ht="21.75" hidden="false" customHeight="true" outlineLevel="0" collapsed="false">
      <c r="A29" s="3"/>
      <c r="B29" s="30" t="s">
        <v>135</v>
      </c>
      <c r="C29" s="30"/>
      <c r="D29" s="41" t="n">
        <v>0.37</v>
      </c>
      <c r="E29" s="3"/>
    </row>
    <row r="30" customFormat="false" ht="21.75" hidden="false" customHeight="true" outlineLevel="0" collapsed="false">
      <c r="A30" s="3"/>
      <c r="B30" s="30" t="s">
        <v>136</v>
      </c>
      <c r="C30" s="30"/>
      <c r="D30" s="34" t="n">
        <f aca="false">D29-D20</f>
        <v>0.024328018292683</v>
      </c>
      <c r="E30" s="3"/>
    </row>
    <row r="31" customFormat="false" ht="21.75" hidden="false" customHeight="true" outlineLevel="0" collapsed="false">
      <c r="A31" s="3"/>
      <c r="B31" s="30" t="s">
        <v>137</v>
      </c>
      <c r="C31" s="30"/>
      <c r="D31" s="33" t="n">
        <f aca="false">IF(D20&gt;0,(D29-D20)/D20,0)</f>
        <v>0.0703789129003857</v>
      </c>
      <c r="E31" s="3"/>
    </row>
    <row r="32" customFormat="false" ht="9.75" hidden="false" customHeight="true" outlineLevel="0" collapsed="false"/>
    <row r="33" customFormat="false" ht="24" hidden="false" customHeight="true" outlineLevel="0" collapsed="false">
      <c r="A33" s="3"/>
      <c r="B33" s="4" t="s">
        <v>138</v>
      </c>
      <c r="C33" s="4"/>
      <c r="D33" s="4"/>
      <c r="E33" s="3"/>
    </row>
    <row r="34" customFormat="false" ht="21.75" hidden="false" customHeight="true" outlineLevel="0" collapsed="false">
      <c r="A34" s="3"/>
      <c r="B34" s="30" t="s">
        <v>139</v>
      </c>
      <c r="C34" s="30"/>
      <c r="D34" s="8" t="n">
        <v>3</v>
      </c>
      <c r="E34" s="3"/>
    </row>
    <row r="35" customFormat="false" ht="21.75" hidden="false" customHeight="true" outlineLevel="0" collapsed="false">
      <c r="A35" s="3"/>
      <c r="B35" s="30" t="s">
        <v>140</v>
      </c>
      <c r="C35" s="30"/>
      <c r="D35" s="31" t="n">
        <f aca="false">D11*D34*D19</f>
        <v>310.135609756098</v>
      </c>
      <c r="E35" s="3"/>
    </row>
    <row r="36" customFormat="false" ht="21.75" hidden="false" customHeight="true" outlineLevel="0" collapsed="false">
      <c r="A36" s="3"/>
      <c r="B36" s="30" t="s">
        <v>141</v>
      </c>
      <c r="C36" s="30"/>
      <c r="D36" s="31" t="n">
        <f aca="false">D13*D34</f>
        <v>254.3112</v>
      </c>
      <c r="E36" s="3"/>
    </row>
    <row r="37" customFormat="false" ht="21.75" hidden="false" customHeight="true" outlineLevel="0" collapsed="false">
      <c r="A37" s="3"/>
      <c r="B37" s="35" t="s">
        <v>142</v>
      </c>
      <c r="C37" s="35"/>
      <c r="D37" s="10" t="n">
        <f aca="false">D22*D34</f>
        <v>55.8244097560975</v>
      </c>
      <c r="E37" s="3"/>
    </row>
    <row r="38" customFormat="false" ht="21.75" hidden="false" customHeight="true" outlineLevel="0" collapsed="false">
      <c r="A38" s="3"/>
      <c r="B38" s="35" t="s">
        <v>143</v>
      </c>
      <c r="C38" s="35"/>
      <c r="D38" s="10" t="n">
        <f aca="false">D37*22</f>
        <v>1228.13701463415</v>
      </c>
      <c r="E38" s="3"/>
    </row>
  </sheetData>
  <mergeCells count="33">
    <mergeCell ref="B1:D1"/>
    <mergeCell ref="B2:D2"/>
    <mergeCell ref="B3:D3"/>
    <mergeCell ref="B4:C4"/>
    <mergeCell ref="B5:C5"/>
    <mergeCell ref="B6:C6"/>
    <mergeCell ref="B7:C7"/>
    <mergeCell ref="B8:C8"/>
    <mergeCell ref="B10:D10"/>
    <mergeCell ref="B11:C11"/>
    <mergeCell ref="B12:C12"/>
    <mergeCell ref="B13:C13"/>
    <mergeCell ref="B14:C14"/>
    <mergeCell ref="B16:D16"/>
    <mergeCell ref="B17:C17"/>
    <mergeCell ref="B18:C18"/>
    <mergeCell ref="B19:C19"/>
    <mergeCell ref="B20:C20"/>
    <mergeCell ref="B21:C21"/>
    <mergeCell ref="B22:C22"/>
    <mergeCell ref="B23:C23"/>
    <mergeCell ref="B25:D25"/>
    <mergeCell ref="B26:D26"/>
    <mergeCell ref="B28:D28"/>
    <mergeCell ref="B29:C29"/>
    <mergeCell ref="B30:C30"/>
    <mergeCell ref="B31:C31"/>
    <mergeCell ref="B33:D33"/>
    <mergeCell ref="B34:C34"/>
    <mergeCell ref="B35:C35"/>
    <mergeCell ref="B36:C36"/>
    <mergeCell ref="B37:C37"/>
    <mergeCell ref="B38:C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88888"/>
    <pageSetUpPr fitToPage="false"/>
  </sheetPr>
  <dimension ref="A1:D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46"/>
    <col collapsed="false" customWidth="true" hidden="false" outlineLevel="0" max="3" min="3" style="0" width="38"/>
    <col collapsed="false" customWidth="true" hidden="false" outlineLevel="0" max="4" min="4" style="0" width="5"/>
  </cols>
  <sheetData>
    <row r="1" customFormat="false" ht="39.75" hidden="false" customHeight="true" outlineLevel="0" collapsed="false">
      <c r="B1" s="1" t="s">
        <v>144</v>
      </c>
      <c r="C1" s="1"/>
    </row>
    <row r="2" customFormat="false" ht="24" hidden="false" customHeight="true" outlineLevel="0" collapsed="false">
      <c r="A2" s="3"/>
      <c r="B2" s="4" t="s">
        <v>145</v>
      </c>
      <c r="C2" s="4"/>
      <c r="D2" s="3"/>
    </row>
    <row r="3" customFormat="false" ht="36" hidden="false" customHeight="true" outlineLevel="0" collapsed="false">
      <c r="A3" s="3"/>
      <c r="B3" s="42" t="s">
        <v>146</v>
      </c>
      <c r="C3" s="22" t="s">
        <v>147</v>
      </c>
      <c r="D3" s="3"/>
    </row>
    <row r="4" customFormat="false" ht="36" hidden="false" customHeight="true" outlineLevel="0" collapsed="false">
      <c r="A4" s="3"/>
      <c r="B4" s="43" t="s">
        <v>148</v>
      </c>
      <c r="C4" s="18" t="s">
        <v>149</v>
      </c>
      <c r="D4" s="3"/>
    </row>
    <row r="5" customFormat="false" ht="36" hidden="false" customHeight="true" outlineLevel="0" collapsed="false">
      <c r="A5" s="3"/>
      <c r="B5" s="42" t="s">
        <v>150</v>
      </c>
      <c r="C5" s="22" t="s">
        <v>151</v>
      </c>
      <c r="D5" s="3"/>
    </row>
    <row r="6" customFormat="false" ht="36" hidden="false" customHeight="true" outlineLevel="0" collapsed="false">
      <c r="A6" s="3"/>
      <c r="B6" s="43" t="s">
        <v>152</v>
      </c>
      <c r="C6" s="18" t="s">
        <v>153</v>
      </c>
      <c r="D6" s="3"/>
    </row>
    <row r="7" customFormat="false" ht="36" hidden="false" customHeight="true" outlineLevel="0" collapsed="false">
      <c r="A7" s="3"/>
      <c r="B7" s="42" t="s">
        <v>154</v>
      </c>
      <c r="C7" s="22" t="s">
        <v>155</v>
      </c>
      <c r="D7" s="3"/>
    </row>
    <row r="8" customFormat="false" ht="24" hidden="false" customHeight="true" outlineLevel="0" collapsed="false">
      <c r="A8" s="3"/>
      <c r="B8" s="4" t="s">
        <v>156</v>
      </c>
      <c r="C8" s="4"/>
      <c r="D8" s="3"/>
    </row>
    <row r="9" customFormat="false" ht="36" hidden="false" customHeight="true" outlineLevel="0" collapsed="false">
      <c r="A9" s="3"/>
      <c r="B9" s="42" t="s">
        <v>157</v>
      </c>
      <c r="C9" s="22" t="s">
        <v>158</v>
      </c>
      <c r="D9" s="3"/>
    </row>
    <row r="10" customFormat="false" ht="36" hidden="false" customHeight="true" outlineLevel="0" collapsed="false">
      <c r="A10" s="3"/>
      <c r="B10" s="43" t="s">
        <v>159</v>
      </c>
      <c r="C10" s="18" t="s">
        <v>160</v>
      </c>
      <c r="D10" s="3"/>
    </row>
    <row r="11" customFormat="false" ht="36" hidden="false" customHeight="true" outlineLevel="0" collapsed="false">
      <c r="A11" s="3"/>
      <c r="B11" s="42" t="s">
        <v>161</v>
      </c>
      <c r="C11" s="22" t="s">
        <v>162</v>
      </c>
      <c r="D11" s="3"/>
    </row>
    <row r="12" customFormat="false" ht="36" hidden="false" customHeight="true" outlineLevel="0" collapsed="false">
      <c r="A12" s="3"/>
      <c r="B12" s="43" t="s">
        <v>163</v>
      </c>
      <c r="C12" s="18" t="s">
        <v>164</v>
      </c>
      <c r="D12" s="3"/>
    </row>
    <row r="13" customFormat="false" ht="36" hidden="false" customHeight="true" outlineLevel="0" collapsed="false">
      <c r="A13" s="3"/>
      <c r="B13" s="42" t="s">
        <v>165</v>
      </c>
      <c r="C13" s="22" t="s">
        <v>166</v>
      </c>
      <c r="D13" s="3"/>
    </row>
    <row r="14" customFormat="false" ht="24" hidden="false" customHeight="true" outlineLevel="0" collapsed="false">
      <c r="A14" s="3"/>
      <c r="B14" s="4" t="s">
        <v>167</v>
      </c>
      <c r="C14" s="4"/>
      <c r="D14" s="3"/>
    </row>
    <row r="15" customFormat="false" ht="36" hidden="false" customHeight="true" outlineLevel="0" collapsed="false">
      <c r="A15" s="3"/>
      <c r="B15" s="42" t="s">
        <v>168</v>
      </c>
      <c r="C15" s="22" t="s">
        <v>169</v>
      </c>
      <c r="D15" s="3"/>
    </row>
    <row r="16" customFormat="false" ht="36" hidden="false" customHeight="true" outlineLevel="0" collapsed="false">
      <c r="A16" s="3"/>
      <c r="B16" s="43" t="s">
        <v>170</v>
      </c>
      <c r="C16" s="18" t="s">
        <v>171</v>
      </c>
      <c r="D16" s="3"/>
    </row>
    <row r="17" customFormat="false" ht="36" hidden="false" customHeight="true" outlineLevel="0" collapsed="false">
      <c r="A17" s="3"/>
      <c r="B17" s="42" t="s">
        <v>172</v>
      </c>
      <c r="C17" s="22" t="s">
        <v>173</v>
      </c>
      <c r="D17" s="3"/>
    </row>
  </sheetData>
  <mergeCells count="4">
    <mergeCell ref="B1:C1"/>
    <mergeCell ref="B2:C2"/>
    <mergeCell ref="B8:C8"/>
    <mergeCell ref="B14:C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2026-04-13T09:14:15Z</dcterms:created>
  <dc:creator>openpyxl</dc:creator>
  <dc:description/>
  <dc:language>en-US</dc:language>
  <cp:lastModifiedBy/>
  <dcterms:modified xsi:type="dcterms:W3CDTF">2026-04-13T09:14:15Z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