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_Eingaben" sheetId="1" state="visible" r:id="rId2"/>
    <sheet name="2_Kalkulation" sheetId="2" state="visible" r:id="rId3"/>
    <sheet name="3_Angebot" sheetId="3" state="visible" r:id="rId4"/>
    <sheet name="4_Szenarien" sheetId="4" state="visible" r:id="rId5"/>
    <sheet name="5_Legende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<sst xmlns="http://schemas.openxmlformats.org/spreadsheetml/2006/main" count="186" uniqueCount="135">
  <si>
    <t xml:space="preserve">Reinigungskalkulation – Eingaben</t>
  </si>
  <si>
    <t xml:space="preserve">Alle Eingaben (blau) hier eintragen – Kalkulation und Angebot werden automatisch berechnet.</t>
  </si>
  <si>
    <t xml:space="preserve">Parameter</t>
  </si>
  <si>
    <t xml:space="preserve">Wert</t>
  </si>
  <si>
    <t xml:space="preserve">Einheit</t>
  </si>
  <si>
    <t xml:space="preserve">Hinweis</t>
  </si>
  <si>
    <t xml:space="preserve">A  Personalkosten</t>
  </si>
  <si>
    <t xml:space="preserve">Monatlicher Bruttolohn (Reinigungskraft)</t>
  </si>
  <si>
    <t xml:space="preserve">€</t>
  </si>
  <si>
    <t xml:space="preserve">Vereinbarter Stundenlohn × monatliche Arbeitsstunden</t>
  </si>
  <si>
    <t xml:space="preserve">Lohnnebenkosten-Zuschlag</t>
  </si>
  <si>
    <t xml:space="preserve">%</t>
  </si>
  <si>
    <t xml:space="preserve">Arbeitgeberanteile SV, Urlaub, Krankheit usw.</t>
  </si>
  <si>
    <t xml:space="preserve">Bezahlte Stunden pro Monat</t>
  </si>
  <si>
    <t xml:space="preserve">h</t>
  </si>
  <si>
    <t xml:space="preserve">Tariflich / vertraglich vereinbarte Monatsstunden</t>
  </si>
  <si>
    <t xml:space="preserve">Produktive (abrechenbare) Stunden / Monat</t>
  </si>
  <si>
    <t xml:space="preserve">Tatsächliche Einsatzzeit auf Objekten – konservativ ansetzen</t>
  </si>
  <si>
    <t xml:space="preserve">B  Zuschläge auf den Personalkostensatz</t>
  </si>
  <si>
    <t xml:space="preserve">Materialkosten-Zuschlag</t>
  </si>
  <si>
    <t xml:space="preserve">Reinigungsmittel, Tücher, Verbrauchsmaterial, Gerätekosten</t>
  </si>
  <si>
    <t xml:space="preserve">Gemeinkosten-Zuschlag</t>
  </si>
  <si>
    <t xml:space="preserve">Verwaltung, Disposition, Versicherung, Fahrtkosten</t>
  </si>
  <si>
    <t xml:space="preserve">Gewinn- &amp; Risikozuschlag</t>
  </si>
  <si>
    <t xml:space="preserve">Unternehmergewinn und Puffer für unvorhergesehene Kosten</t>
  </si>
  <si>
    <t xml:space="preserve">C  Objektdaten</t>
  </si>
  <si>
    <t xml:space="preserve">Zu reinigende Fläche</t>
  </si>
  <si>
    <t xml:space="preserve">m²</t>
  </si>
  <si>
    <t xml:space="preserve">Gesamtfläche des Objekts in Quadratmetern</t>
  </si>
  <si>
    <t xml:space="preserve">Reinigungsleistung</t>
  </si>
  <si>
    <t xml:space="preserve">m²/h</t>
  </si>
  <si>
    <t xml:space="preserve">Erreichbare m² pro Stunde – je nach Objekt 250–600 m²/h</t>
  </si>
  <si>
    <t xml:space="preserve">Reinigungen pro Monat</t>
  </si>
  <si>
    <t xml:space="preserve">Stk</t>
  </si>
  <si>
    <t xml:space="preserve">Anzahl der Einsätze im Monat (z. B. 5 × pro Woche ≈ 22)</t>
  </si>
  <si>
    <t xml:space="preserve">D  Mindestpreis &amp; Sonderleistungen</t>
  </si>
  <si>
    <t xml:space="preserve">Mindestpreis pro Einsatz</t>
  </si>
  <si>
    <t xml:space="preserve">Anfahrt, Rüstzeit und Fixkosten – Untergrenze des Angebotspreises</t>
  </si>
  <si>
    <t xml:space="preserve">Sonderleistungen (Aufpreis)</t>
  </si>
  <si>
    <t xml:space="preserve">Zusatzpositionen wie Fenster, Tiefenreinigung, Sonderaufträge</t>
  </si>
  <si>
    <t xml:space="preserve">Reinigungskalkulation – Berechnung Stundensatz &amp; Angebotspreis</t>
  </si>
  <si>
    <t xml:space="preserve">Formeln berechnen automatisch – Eingaben nur in Blatt 1_Eingaben ändern</t>
  </si>
  <si>
    <t xml:space="preserve">Berechnungsschritt</t>
  </si>
  <si>
    <t xml:space="preserve">Ergebnis</t>
  </si>
  <si>
    <t xml:space="preserve">Formel / Erläuterung</t>
  </si>
  <si>
    <t xml:space="preserve">Schritt 1 – Personalkosten pro produktiver Stunde</t>
  </si>
  <si>
    <t xml:space="preserve">Monatlicher Bruttolohn</t>
  </si>
  <si>
    <t xml:space="preserve">Direkt aus Eingaben</t>
  </si>
  <si>
    <t xml:space="preserve">Lohnkosten inkl. Lohnnebenkosten</t>
  </si>
  <si>
    <t xml:space="preserve">Lohn x (1 + Lohnnebenkosten-Zuschlag)  -&gt;  L x (1+n)</t>
  </si>
  <si>
    <t xml:space="preserve">Personalkosten je produktiver Stunde</t>
  </si>
  <si>
    <t xml:space="preserve">€/h</t>
  </si>
  <si>
    <t xml:space="preserve">L x (1+n) / H   (H = produktive Stunden)</t>
  </si>
  <si>
    <t xml:space="preserve">Schritt 2 – Stundenverrechnungssatz (SVS)</t>
  </si>
  <si>
    <t xml:space="preserve">Aufschlag Material + Gemeinkosten</t>
  </si>
  <si>
    <t xml:space="preserve">Personalkosten/h x (1 + Material% + Gemeinkosten%)</t>
  </si>
  <si>
    <t xml:space="preserve">Stundenverrechnungssatz (SVS) inkl. Gewinn</t>
  </si>
  <si>
    <t xml:space="preserve">(L x (1+n) / H) x (1+m+g) x (1+p)  -&gt;  vollstaendige Formel</t>
  </si>
  <si>
    <t xml:space="preserve">Schritt 3 – Objektzeit und Angebotspreis</t>
  </si>
  <si>
    <t xml:space="preserve">Benötigte Zeit pro Reinigung</t>
  </si>
  <si>
    <t xml:space="preserve">Flaeche (m2) / Reinigungsleistung (m2/h)</t>
  </si>
  <si>
    <t xml:space="preserve">Angebotspreis pro Einsatz (kalkuliert)</t>
  </si>
  <si>
    <t xml:space="preserve">Objektzeit x SVS   -&gt;  A = (F/R) x S</t>
  </si>
  <si>
    <t xml:space="preserve">Sonderleistungen</t>
  </si>
  <si>
    <t xml:space="preserve">Zusatzpositionen aus Eingaben</t>
  </si>
  <si>
    <t xml:space="preserve">Mindestpreis (Untergrenze)</t>
  </si>
  <si>
    <t xml:space="preserve">Mindestpreis aus Eingaben – Anfahrt, Rüstzeit, Fixkosten</t>
  </si>
  <si>
    <t xml:space="preserve">Angebotspreis pro Einsatz (geprüft)</t>
  </si>
  <si>
    <t xml:space="preserve">MAX(kalk. Preis; Mindestpreis) + Sonderleistungen</t>
  </si>
  <si>
    <t xml:space="preserve">Schritt 4 – Monats- und Jahreswerte</t>
  </si>
  <si>
    <t xml:space="preserve">Einsätze pro Monat</t>
  </si>
  <si>
    <t xml:space="preserve">Aus Eingaben Blatt 1</t>
  </si>
  <si>
    <t xml:space="preserve">Monatlicher Angebotspreis</t>
  </si>
  <si>
    <t xml:space="preserve">€/Monat</t>
  </si>
  <si>
    <t xml:space="preserve">Preis pro Einsatz x Einsaetze/Monat</t>
  </si>
  <si>
    <t xml:space="preserve">Jahreswert (× 12 Monate)</t>
  </si>
  <si>
    <t xml:space="preserve">€/Jahr</t>
  </si>
  <si>
    <t xml:space="preserve">Monatspreis × 12</t>
  </si>
  <si>
    <t xml:space="preserve">⚠  Plausibilitätshinweis: Überprüfe Reinigungsleistung je nach Objekttyp. Büro / freie Fläche ≈ 400–550 m²/h | Treppenhaus / verwinkelt ≈ 150–300 m²/h</t>
  </si>
  <si>
    <t xml:space="preserve">Reinigungskalkulation – Angebot</t>
  </si>
  <si>
    <t xml:space="preserve">Position</t>
  </si>
  <si>
    <t xml:space="preserve">Bemerkung</t>
  </si>
  <si>
    <t xml:space="preserve">Kundenname / Objekt</t>
  </si>
  <si>
    <t xml:space="preserve">Ihr Kundenname</t>
  </si>
  <si>
    <t xml:space="preserve">Bitte eintragen</t>
  </si>
  <si>
    <t xml:space="preserve">Angebotsdatum</t>
  </si>
  <si>
    <t xml:space="preserve">Automatisch</t>
  </si>
  <si>
    <t xml:space="preserve">Kalkulationsergebnisse – Übersicht</t>
  </si>
  <si>
    <t xml:space="preserve">Stundenverrechnungssatz (SVS)</t>
  </si>
  <si>
    <t xml:space="preserve">Vollkosten inkl. Material, Gemeinkosten und Gewinn</t>
  </si>
  <si>
    <t xml:space="preserve">Benötigte Zeit pro Einsatz</t>
  </si>
  <si>
    <t xml:space="preserve">Fläche ÷ Reinigungsleistung</t>
  </si>
  <si>
    <t xml:space="preserve">Angebotspreis pro Einsatz</t>
  </si>
  <si>
    <t xml:space="preserve">Geprüfter Preis (≥ Mindestpreis) + Sonderleistungen</t>
  </si>
  <si>
    <t xml:space="preserve">Laut Objektplanung</t>
  </si>
  <si>
    <t xml:space="preserve">Basis für Wartungsvertrag</t>
  </si>
  <si>
    <t xml:space="preserve">Jahreswert (× 12)</t>
  </si>
  <si>
    <t xml:space="preserve">Gesamtvolumen bei gleichbleibenden Einsätzen</t>
  </si>
  <si>
    <t xml:space="preserve">Angebotspreisbestätigung</t>
  </si>
  <si>
    <t xml:space="preserve">Endpreis pro Einsatz (netto)</t>
  </si>
  <si>
    <t xml:space="preserve">Häufige Fehler – Checkliste</t>
  </si>
  <si>
    <t xml:space="preserve">☐  Zu optimistische Reinigungsleistung (m²/h) eingesetzt?</t>
  </si>
  <si>
    <t xml:space="preserve">☐  Rüst- und Wegezeiten in produktiven Stunden berücksichtigt?</t>
  </si>
  <si>
    <t xml:space="preserve">☐  Trennung bezahlte Stunden ≠ produktive Stunden beachtet?</t>
  </si>
  <si>
    <t xml:space="preserve">☐  Gewinnzuschlag eingeplant?</t>
  </si>
  <si>
    <t xml:space="preserve">☐  Kalkulation nach Lohn-/Materialänderungen aktualisiert?</t>
  </si>
  <si>
    <t xml:space="preserve">Szenarienvergleich – Kalkulationsvarianten</t>
  </si>
  <si>
    <t xml:space="preserve">Trage hier drei verschiedene Kalkulationsvarianten ein (z. B. konservativ / normal / offensiv) um Preiskorridore zu ermitteln.</t>
  </si>
  <si>
    <t xml:space="preserve">Konservativ</t>
  </si>
  <si>
    <t xml:space="preserve">Standard</t>
  </si>
  <si>
    <t xml:space="preserve">Offensiv</t>
  </si>
  <si>
    <t xml:space="preserve">Produktive Stunden/Monat</t>
  </si>
  <si>
    <t xml:space="preserve">Gewinnzuschlag</t>
  </si>
  <si>
    <t xml:space="preserve">Fläche</t>
  </si>
  <si>
    <t xml:space="preserve">Berechnete Ergebnisse</t>
  </si>
  <si>
    <t xml:space="preserve">Benötigte Zeit/Einsatz</t>
  </si>
  <si>
    <t xml:space="preserve">Angebotspreis/Einsatz</t>
  </si>
  <si>
    <t xml:space="preserve">Farbkodierung &amp; Hinweise zur Vorlage</t>
  </si>
  <si>
    <t xml:space="preserve">Element</t>
  </si>
  <si>
    <t xml:space="preserve">Farbe</t>
  </si>
  <si>
    <t xml:space="preserve">Bedeutung</t>
  </si>
  <si>
    <t xml:space="preserve">Eingabefeld (blau)</t>
  </si>
  <si>
    <t xml:space="preserve">Beispiel</t>
  </si>
  <si>
    <t xml:space="preserve">Wert vom Nutzer einzugeben; ändert alle Berechnungen</t>
  </si>
  <si>
    <t xml:space="preserve">Formel / Berechnung</t>
  </si>
  <si>
    <t xml:space="preserve">Automatisch berechneter Wert – nicht manuell ändern</t>
  </si>
  <si>
    <t xml:space="preserve">Schlüsselergebnis</t>
  </si>
  <si>
    <t xml:space="preserve">Wichtiges Ausgabe-Ergebnis (Stundensatz, Angebotspreis)</t>
  </si>
  <si>
    <t xml:space="preserve">Verknüpfung (grün)</t>
  </si>
  <si>
    <t xml:space="preserve">Zellbezug aus anderem Arbeitsblatt</t>
  </si>
  <si>
    <t xml:space="preserve">Abschnittsüberschrift</t>
  </si>
  <si>
    <t xml:space="preserve">Dunkle Kopfzeile zur Strukturierung</t>
  </si>
  <si>
    <t xml:space="preserve">Unterüberschrift</t>
  </si>
  <si>
    <t xml:space="preserve">Hellere Kopfzeile für Teilbereiche</t>
  </si>
  <si>
    <t xml:space="preserve">Tipp: Änderungen nur in Blatt 1_Eingaben oder 4_Szenarien vornehmen. Alle anderen Blätter berechnen automatisch. Zuschläge niemals fest in Formeln hinterlegen – immer als separate Eingabezellen führen.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</si>
</sst>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;\(#,##0\);\-"/>
    <numFmt numFmtId="166" formatCode="0.0%;\(0.0%\);\-"/>
    <numFmt numFmtId="167" formatCode="#,##0.00&quot; €&quot;;\(#,##0.00&quot; €)&quot;;\-"/>
    <numFmt numFmtId="168" formatCode="#,##0.00;\(#,##0.00\);\-"/>
    <numFmt numFmtId="169" formatCode="dd\.mm\.yyyy"/>
    <numFmt numFmtId="170" formatCode="#,##0&quot; €&quot;;\(#,##0&quot; €)&quot;;\-"/>
  </numFmts>
  <fonts count="2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10"/>
      <color rgb="FF595959"/>
      <name val="Arial"/>
      <family val="0"/>
      <charset val="1"/>
    </font>
    <font>
      <i val="true"/>
      <sz val="9"/>
      <color rgb="FF008000"/>
      <name val="Arial"/>
      <family val="0"/>
      <charset val="1"/>
    </font>
    <font>
      <b val="true"/>
      <sz val="9"/>
      <color rgb="FF595959"/>
      <name val="Arial"/>
      <family val="0"/>
      <charset val="1"/>
    </font>
    <font>
      <i val="true"/>
      <sz val="9"/>
      <color rgb="FF7F3F00"/>
      <name val="Arial"/>
      <family val="0"/>
      <charset val="1"/>
    </font>
    <font>
      <sz val="11"/>
      <color rgb="FF0000FF"/>
      <name val="Arial"/>
      <family val="0"/>
      <charset val="1"/>
    </font>
    <font>
      <sz val="11"/>
      <color rgb="FF008000"/>
      <name val="Arial"/>
      <family val="0"/>
      <charset val="1"/>
    </font>
    <font>
      <b val="true"/>
      <sz val="11"/>
      <color rgb="FF008000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sz val="9"/>
      <color rgb="FF40404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000000"/>
      <name val="Arial"/>
      <family val="0"/>
      <charset val="1"/>
    </font>
    <font>
      <b val="true"/>
      <sz val="13"/>
      <color rgb="FFFFFFFF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1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0"/>
      <color rgb="FF008000"/>
      <name val="Arial"/>
      <family val="0"/>
      <charset val="1"/>
    </font>
  </fonts>
  <fills count="9">
    <fill>
      <patternFill patternType="none"/>
    </fill>
    <fill>
      <patternFill patternType="gray125"/>
    </fill>
    <fill>
      <patternFill patternType="solid">
        <fgColor rgb="FF1F4E79"/>
        <bgColor rgb="FF003366"/>
      </patternFill>
    </fill>
    <fill>
      <patternFill patternType="solid">
        <fgColor rgb="FF2E75B6"/>
        <bgColor rgb="FF0066CC"/>
      </patternFill>
    </fill>
    <fill>
      <patternFill patternType="solid">
        <fgColor rgb="FFEBF3FB"/>
        <bgColor rgb="FFF2F2F2"/>
      </patternFill>
    </fill>
    <fill>
      <patternFill patternType="solid">
        <fgColor rgb="FFF2F2F2"/>
        <bgColor rgb="FFEBF3FB"/>
      </patternFill>
    </fill>
    <fill>
      <patternFill patternType="solid">
        <fgColor rgb="FFFFF2CC"/>
        <bgColor rgb="FFF2F2F2"/>
      </patternFill>
    </fill>
    <fill>
      <patternFill patternType="solid">
        <fgColor rgb="FFE2EFDA"/>
        <bgColor rgb="FFF2F2F2"/>
      </patternFill>
    </fill>
    <fill>
      <patternFill patternType="solid">
        <fgColor rgb="FFF7F7F7"/>
        <bgColor rgb="FFF2F2F2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 diagonalUp="false" diagonalDown="false"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9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8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6" borderId="2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4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14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5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5" fillId="7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6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2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7" fontId="17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8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0" fontId="14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4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9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20" fillId="6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2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3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4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EBF3FB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2F2F2"/>
      <rgbColor rgb="FFE2EFDA"/>
      <rgbColor rgb="FFF7F7F7"/>
      <rgbColor rgb="FF99CCFF"/>
      <rgbColor rgb="FFFF99CC"/>
      <rgbColor rgb="FFCC99FF"/>
      <rgbColor rgb="FFFFCC99"/>
      <rgbColor rgb="FF2E75B6"/>
      <rgbColor rgb="FF33CCCC"/>
      <rgbColor rgb="FF99CC00"/>
      <rgbColor rgb="FFFFCC00"/>
      <rgbColor rgb="FFFF9900"/>
      <rgbColor rgb="FFED7D31"/>
      <rgbColor rgb="FF595959"/>
      <rgbColor rgb="FF70AD47"/>
      <rgbColor rgb="FF003366"/>
      <rgbColor rgb="FF339966"/>
      <rgbColor rgb="FF003300"/>
      <rgbColor rgb="FF333300"/>
      <rgbColor rgb="FF7F3F00"/>
      <rgbColor rgb="FF993366"/>
      <rgbColor rgb="FF1F4E7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F4E79"/>
    <pageSetUpPr fitToPage="false"/>
  </sheetPr>
  <dimension ref="A1:D1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2"/>
    <col collapsed="false" customWidth="true" hidden="false" outlineLevel="0" max="2" min="2" style="0" width="16"/>
    <col collapsed="false" customWidth="true" hidden="false" outlineLevel="0" max="3" min="3" style="0" width="10"/>
    <col collapsed="false" customWidth="true" hidden="false" outlineLevel="0" max="4" min="4" style="0" width="32"/>
  </cols>
  <sheetData>
    <row r="1" customFormat="false" ht="27.75" hidden="false" customHeight="true" outlineLevel="0" collapsed="false">
      <c r="A1" s="1" t="s">
        <v>0</v>
      </c>
      <c r="B1" s="1"/>
      <c r="C1" s="1"/>
      <c r="D1" s="1"/>
    </row>
    <row r="2" customFormat="false" ht="15.75" hidden="false" customHeight="true" outlineLevel="0" collapsed="false">
      <c r="A2" s="2" t="s">
        <v>1</v>
      </c>
      <c r="B2" s="2"/>
      <c r="C2" s="2"/>
      <c r="D2" s="2"/>
    </row>
    <row r="3" customFormat="false" ht="18" hidden="false" customHeight="true" outlineLevel="0" collapsed="false">
      <c r="A3" s="3" t="s">
        <v>2</v>
      </c>
      <c r="B3" s="3" t="s">
        <v>3</v>
      </c>
      <c r="C3" s="3" t="s">
        <v>4</v>
      </c>
      <c r="D3" s="3" t="s">
        <v>5</v>
      </c>
    </row>
    <row r="4" customFormat="false" ht="19.5" hidden="false" customHeight="true" outlineLevel="0" collapsed="false">
      <c r="A4" s="4" t="s">
        <v>6</v>
      </c>
      <c r="B4" s="4"/>
      <c r="C4" s="4"/>
      <c r="D4" s="4"/>
    </row>
    <row r="5" customFormat="false" ht="15" hidden="false" customHeight="false" outlineLevel="0" collapsed="false">
      <c r="A5" s="5" t="s">
        <v>7</v>
      </c>
      <c r="B5" s="6" t="n">
        <v>2400</v>
      </c>
      <c r="C5" s="7" t="s">
        <v>8</v>
      </c>
      <c r="D5" s="8" t="s">
        <v>9</v>
      </c>
    </row>
    <row r="6" customFormat="false" ht="15" hidden="false" customHeight="false" outlineLevel="0" collapsed="false">
      <c r="A6" s="5" t="s">
        <v>10</v>
      </c>
      <c r="B6" s="9" t="n">
        <v>0.25</v>
      </c>
      <c r="C6" s="7" t="s">
        <v>11</v>
      </c>
      <c r="D6" s="8" t="s">
        <v>12</v>
      </c>
    </row>
    <row r="7" customFormat="false" ht="15" hidden="false" customHeight="false" outlineLevel="0" collapsed="false">
      <c r="A7" s="5" t="s">
        <v>13</v>
      </c>
      <c r="B7" s="6" t="n">
        <v>173</v>
      </c>
      <c r="C7" s="7" t="s">
        <v>14</v>
      </c>
      <c r="D7" s="8" t="s">
        <v>15</v>
      </c>
    </row>
    <row r="8" customFormat="false" ht="15" hidden="false" customHeight="false" outlineLevel="0" collapsed="false">
      <c r="A8" s="5" t="s">
        <v>16</v>
      </c>
      <c r="B8" s="6" t="n">
        <v>130</v>
      </c>
      <c r="C8" s="7" t="s">
        <v>14</v>
      </c>
      <c r="D8" s="8" t="s">
        <v>17</v>
      </c>
    </row>
    <row r="9" customFormat="false" ht="19.5" hidden="false" customHeight="true" outlineLevel="0" collapsed="false">
      <c r="A9" s="4" t="s">
        <v>18</v>
      </c>
      <c r="B9" s="4"/>
      <c r="C9" s="4"/>
      <c r="D9" s="4"/>
    </row>
    <row r="10" customFormat="false" ht="15" hidden="false" customHeight="false" outlineLevel="0" collapsed="false">
      <c r="A10" s="5" t="s">
        <v>19</v>
      </c>
      <c r="B10" s="9" t="n">
        <v>0.08</v>
      </c>
      <c r="C10" s="7" t="s">
        <v>11</v>
      </c>
      <c r="D10" s="8" t="s">
        <v>20</v>
      </c>
    </row>
    <row r="11" customFormat="false" ht="15" hidden="false" customHeight="false" outlineLevel="0" collapsed="false">
      <c r="A11" s="5" t="s">
        <v>21</v>
      </c>
      <c r="B11" s="9" t="n">
        <v>0.15</v>
      </c>
      <c r="C11" s="7" t="s">
        <v>11</v>
      </c>
      <c r="D11" s="8" t="s">
        <v>22</v>
      </c>
    </row>
    <row r="12" customFormat="false" ht="15" hidden="false" customHeight="false" outlineLevel="0" collapsed="false">
      <c r="A12" s="5" t="s">
        <v>23</v>
      </c>
      <c r="B12" s="9" t="n">
        <v>0.1</v>
      </c>
      <c r="C12" s="7" t="s">
        <v>11</v>
      </c>
      <c r="D12" s="8" t="s">
        <v>24</v>
      </c>
    </row>
    <row r="13" customFormat="false" ht="19.5" hidden="false" customHeight="true" outlineLevel="0" collapsed="false">
      <c r="A13" s="4" t="s">
        <v>25</v>
      </c>
      <c r="B13" s="4"/>
      <c r="C13" s="4"/>
      <c r="D13" s="4"/>
    </row>
    <row r="14" customFormat="false" ht="15" hidden="false" customHeight="false" outlineLevel="0" collapsed="false">
      <c r="A14" s="5" t="s">
        <v>26</v>
      </c>
      <c r="B14" s="6" t="n">
        <v>1800</v>
      </c>
      <c r="C14" s="7" t="s">
        <v>27</v>
      </c>
      <c r="D14" s="8" t="s">
        <v>28</v>
      </c>
    </row>
    <row r="15" customFormat="false" ht="15" hidden="false" customHeight="false" outlineLevel="0" collapsed="false">
      <c r="A15" s="5" t="s">
        <v>29</v>
      </c>
      <c r="B15" s="6" t="n">
        <v>450</v>
      </c>
      <c r="C15" s="7" t="s">
        <v>30</v>
      </c>
      <c r="D15" s="8" t="s">
        <v>31</v>
      </c>
    </row>
    <row r="16" customFormat="false" ht="15" hidden="false" customHeight="false" outlineLevel="0" collapsed="false">
      <c r="A16" s="5" t="s">
        <v>32</v>
      </c>
      <c r="B16" s="6" t="n">
        <v>22</v>
      </c>
      <c r="C16" s="7" t="s">
        <v>33</v>
      </c>
      <c r="D16" s="8" t="s">
        <v>34</v>
      </c>
    </row>
    <row r="17" customFormat="false" ht="19.5" hidden="false" customHeight="true" outlineLevel="0" collapsed="false">
      <c r="A17" s="4" t="s">
        <v>35</v>
      </c>
      <c r="B17" s="4"/>
      <c r="C17" s="4"/>
      <c r="D17" s="4"/>
    </row>
    <row r="18" customFormat="false" ht="15" hidden="false" customHeight="false" outlineLevel="0" collapsed="false">
      <c r="A18" s="5" t="s">
        <v>36</v>
      </c>
      <c r="B18" s="10" t="n">
        <v>50</v>
      </c>
      <c r="C18" s="7" t="s">
        <v>8</v>
      </c>
      <c r="D18" s="8" t="s">
        <v>37</v>
      </c>
    </row>
    <row r="19" customFormat="false" ht="15" hidden="false" customHeight="false" outlineLevel="0" collapsed="false">
      <c r="A19" s="5" t="s">
        <v>38</v>
      </c>
      <c r="B19" s="10" t="n">
        <v>0</v>
      </c>
      <c r="C19" s="7" t="s">
        <v>8</v>
      </c>
      <c r="D19" s="8" t="s">
        <v>39</v>
      </c>
    </row>
  </sheetData>
  <mergeCells count="6">
    <mergeCell ref="A1:D1"/>
    <mergeCell ref="A2:D2"/>
    <mergeCell ref="A4:D4"/>
    <mergeCell ref="A9:D9"/>
    <mergeCell ref="A13:D13"/>
    <mergeCell ref="A17:D1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E75B6"/>
    <pageSetUpPr fitToPage="false"/>
  </sheetPr>
  <dimension ref="A1:D2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6"/>
    <col collapsed="false" customWidth="true" hidden="false" outlineLevel="0" max="2" min="2" style="0" width="18"/>
    <col collapsed="false" customWidth="true" hidden="false" outlineLevel="0" max="3" min="3" style="0" width="10"/>
    <col collapsed="false" customWidth="true" hidden="false" outlineLevel="0" max="4" min="4" style="0" width="36"/>
  </cols>
  <sheetData>
    <row r="1" customFormat="false" ht="27.75" hidden="false" customHeight="true" outlineLevel="0" collapsed="false">
      <c r="A1" s="1" t="s">
        <v>40</v>
      </c>
      <c r="B1" s="1"/>
      <c r="C1" s="1"/>
      <c r="D1" s="1"/>
    </row>
    <row r="2" customFormat="false" ht="15.75" hidden="false" customHeight="true" outlineLevel="0" collapsed="false">
      <c r="A2" s="2" t="s">
        <v>41</v>
      </c>
      <c r="B2" s="2"/>
      <c r="C2" s="2"/>
      <c r="D2" s="2"/>
    </row>
    <row r="3" customFormat="false" ht="15" hidden="false" customHeight="false" outlineLevel="0" collapsed="false">
      <c r="A3" s="3" t="s">
        <v>42</v>
      </c>
      <c r="B3" s="3" t="s">
        <v>43</v>
      </c>
      <c r="C3" s="3" t="s">
        <v>4</v>
      </c>
      <c r="D3" s="3" t="s">
        <v>44</v>
      </c>
    </row>
    <row r="4" customFormat="false" ht="19.5" hidden="false" customHeight="true" outlineLevel="0" collapsed="false">
      <c r="A4" s="4" t="s">
        <v>45</v>
      </c>
      <c r="B4" s="4"/>
      <c r="C4" s="4"/>
      <c r="D4" s="4"/>
    </row>
    <row r="5" customFormat="false" ht="15" hidden="false" customHeight="false" outlineLevel="0" collapsed="false">
      <c r="A5" s="5" t="s">
        <v>46</v>
      </c>
      <c r="B5" s="11" t="n">
        <f aca="false">1_Eingaben!B5</f>
        <v>2400</v>
      </c>
      <c r="C5" s="7" t="s">
        <v>8</v>
      </c>
      <c r="D5" s="12" t="s">
        <v>47</v>
      </c>
    </row>
    <row r="6" customFormat="false" ht="15" hidden="false" customHeight="false" outlineLevel="0" collapsed="false">
      <c r="A6" s="5" t="s">
        <v>48</v>
      </c>
      <c r="B6" s="11" t="n">
        <f aca="false">1_Eingaben!B5*(1+1_Eingaben!B6)</f>
        <v>3000</v>
      </c>
      <c r="C6" s="7" t="s">
        <v>8</v>
      </c>
      <c r="D6" s="13" t="s">
        <v>49</v>
      </c>
    </row>
    <row r="7" customFormat="false" ht="15" hidden="false" customHeight="false" outlineLevel="0" collapsed="false">
      <c r="A7" s="5" t="s">
        <v>50</v>
      </c>
      <c r="B7" s="14" t="n">
        <f aca="false">B6/1_Eingaben!B8</f>
        <v>23.0769230769231</v>
      </c>
      <c r="C7" s="7" t="s">
        <v>51</v>
      </c>
      <c r="D7" s="13" t="s">
        <v>52</v>
      </c>
    </row>
    <row r="8" customFormat="false" ht="19.5" hidden="false" customHeight="true" outlineLevel="0" collapsed="false">
      <c r="A8" s="4" t="s">
        <v>53</v>
      </c>
      <c r="B8" s="4"/>
      <c r="C8" s="4"/>
      <c r="D8" s="4"/>
    </row>
    <row r="9" customFormat="false" ht="15" hidden="false" customHeight="false" outlineLevel="0" collapsed="false">
      <c r="A9" s="5" t="s">
        <v>54</v>
      </c>
      <c r="B9" s="11" t="n">
        <f aca="false">B7*(1+1_Eingaben!B10+1_Eingaben!B11)</f>
        <v>28.3846153846154</v>
      </c>
      <c r="C9" s="7" t="s">
        <v>51</v>
      </c>
      <c r="D9" s="13" t="s">
        <v>55</v>
      </c>
    </row>
    <row r="10" customFormat="false" ht="15" hidden="false" customHeight="false" outlineLevel="0" collapsed="false">
      <c r="A10" s="5" t="s">
        <v>56</v>
      </c>
      <c r="B10" s="14" t="n">
        <f aca="false">B9*(1+1_Eingaben!B12)</f>
        <v>31.2230769230769</v>
      </c>
      <c r="C10" s="7" t="s">
        <v>51</v>
      </c>
      <c r="D10" s="8" t="s">
        <v>57</v>
      </c>
    </row>
    <row r="11" customFormat="false" ht="19.5" hidden="false" customHeight="true" outlineLevel="0" collapsed="false">
      <c r="A11" s="4" t="s">
        <v>58</v>
      </c>
      <c r="B11" s="4"/>
      <c r="C11" s="4"/>
      <c r="D11" s="4"/>
    </row>
    <row r="12" customFormat="false" ht="15" hidden="false" customHeight="false" outlineLevel="0" collapsed="false">
      <c r="A12" s="5" t="s">
        <v>59</v>
      </c>
      <c r="B12" s="15" t="n">
        <f aca="false">1_Eingaben!B14/1_Eingaben!B15</f>
        <v>4</v>
      </c>
      <c r="C12" s="7" t="s">
        <v>14</v>
      </c>
      <c r="D12" s="13" t="s">
        <v>60</v>
      </c>
    </row>
    <row r="13" customFormat="false" ht="15" hidden="false" customHeight="false" outlineLevel="0" collapsed="false">
      <c r="A13" s="5" t="s">
        <v>61</v>
      </c>
      <c r="B13" s="11" t="n">
        <f aca="false">B12*B10</f>
        <v>124.892307692308</v>
      </c>
      <c r="C13" s="7" t="s">
        <v>8</v>
      </c>
      <c r="D13" s="13" t="s">
        <v>62</v>
      </c>
    </row>
    <row r="14" customFormat="false" ht="15" hidden="false" customHeight="false" outlineLevel="0" collapsed="false">
      <c r="A14" s="5" t="s">
        <v>63</v>
      </c>
      <c r="B14" s="11" t="n">
        <f aca="false">1_Eingaben!B19</f>
        <v>0</v>
      </c>
      <c r="C14" s="7" t="s">
        <v>8</v>
      </c>
      <c r="D14" s="12" t="s">
        <v>64</v>
      </c>
    </row>
    <row r="15" customFormat="false" ht="15" hidden="false" customHeight="false" outlineLevel="0" collapsed="false">
      <c r="A15" s="5" t="s">
        <v>65</v>
      </c>
      <c r="B15" s="11" t="n">
        <f aca="false">1_Eingaben!B18</f>
        <v>50</v>
      </c>
      <c r="C15" s="7" t="s">
        <v>8</v>
      </c>
      <c r="D15" s="12" t="s">
        <v>66</v>
      </c>
    </row>
    <row r="16" customFormat="false" ht="15" hidden="false" customHeight="false" outlineLevel="0" collapsed="false">
      <c r="A16" s="5" t="s">
        <v>67</v>
      </c>
      <c r="B16" s="14" t="n">
        <f aca="false">MAX(B13,B15)+B14</f>
        <v>124.892307692308</v>
      </c>
      <c r="C16" s="7" t="s">
        <v>8</v>
      </c>
      <c r="D16" s="16" t="s">
        <v>68</v>
      </c>
    </row>
    <row r="17" customFormat="false" ht="19.5" hidden="false" customHeight="true" outlineLevel="0" collapsed="false">
      <c r="A17" s="4" t="s">
        <v>69</v>
      </c>
      <c r="B17" s="4"/>
      <c r="C17" s="4"/>
      <c r="D17" s="4"/>
    </row>
    <row r="18" customFormat="false" ht="15" hidden="false" customHeight="false" outlineLevel="0" collapsed="false">
      <c r="A18" s="5" t="s">
        <v>70</v>
      </c>
      <c r="B18" s="17" t="n">
        <f aca="false">1_Eingaben!B16</f>
        <v>22</v>
      </c>
      <c r="C18" s="7" t="s">
        <v>33</v>
      </c>
      <c r="D18" s="12" t="s">
        <v>71</v>
      </c>
    </row>
    <row r="19" customFormat="false" ht="15" hidden="false" customHeight="false" outlineLevel="0" collapsed="false">
      <c r="A19" s="5" t="s">
        <v>72</v>
      </c>
      <c r="B19" s="14" t="n">
        <f aca="false">B16*B18</f>
        <v>2747.63076923077</v>
      </c>
      <c r="C19" s="7" t="s">
        <v>73</v>
      </c>
      <c r="D19" s="13" t="s">
        <v>74</v>
      </c>
    </row>
    <row r="20" customFormat="false" ht="15" hidden="false" customHeight="false" outlineLevel="0" collapsed="false">
      <c r="A20" s="5" t="s">
        <v>75</v>
      </c>
      <c r="B20" s="11" t="n">
        <f aca="false">B19*12</f>
        <v>32971.5692307692</v>
      </c>
      <c r="C20" s="7" t="s">
        <v>76</v>
      </c>
      <c r="D20" s="13" t="s">
        <v>77</v>
      </c>
    </row>
    <row r="22" customFormat="false" ht="27.75" hidden="false" customHeight="true" outlineLevel="0" collapsed="false">
      <c r="A22" s="18" t="s">
        <v>78</v>
      </c>
      <c r="B22" s="18"/>
      <c r="C22" s="18"/>
      <c r="D22" s="18"/>
    </row>
  </sheetData>
  <mergeCells count="7">
    <mergeCell ref="A1:D1"/>
    <mergeCell ref="A2:D2"/>
    <mergeCell ref="A4:D4"/>
    <mergeCell ref="A8:D8"/>
    <mergeCell ref="A11:D11"/>
    <mergeCell ref="A17:D17"/>
    <mergeCell ref="A22:D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0AD47"/>
    <pageSetUpPr fitToPage="false"/>
  </sheetPr>
  <dimension ref="A1:D2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0"/>
    <col collapsed="false" customWidth="true" hidden="false" outlineLevel="0" max="2" min="2" style="0" width="18"/>
    <col collapsed="false" customWidth="true" hidden="false" outlineLevel="0" max="3" min="3" style="0" width="12"/>
    <col collapsed="false" customWidth="true" hidden="false" outlineLevel="0" max="4" min="4" style="0" width="22"/>
  </cols>
  <sheetData>
    <row r="1" customFormat="false" ht="27.75" hidden="false" customHeight="true" outlineLevel="0" collapsed="false">
      <c r="A1" s="1" t="s">
        <v>79</v>
      </c>
      <c r="B1" s="1"/>
      <c r="C1" s="1"/>
      <c r="D1" s="1"/>
    </row>
    <row r="2" customFormat="false" ht="15" hidden="false" customHeight="false" outlineLevel="0" collapsed="false">
      <c r="A2" s="3" t="s">
        <v>80</v>
      </c>
      <c r="B2" s="3" t="s">
        <v>3</v>
      </c>
      <c r="C2" s="3" t="s">
        <v>4</v>
      </c>
      <c r="D2" s="3" t="s">
        <v>81</v>
      </c>
    </row>
    <row r="3" customFormat="false" ht="15" hidden="false" customHeight="false" outlineLevel="0" collapsed="false">
      <c r="A3" s="5" t="s">
        <v>82</v>
      </c>
      <c r="B3" s="19" t="s">
        <v>83</v>
      </c>
      <c r="C3" s="7"/>
      <c r="D3" s="13" t="s">
        <v>84</v>
      </c>
    </row>
    <row r="4" customFormat="false" ht="15" hidden="false" customHeight="false" outlineLevel="0" collapsed="false">
      <c r="A4" s="5" t="s">
        <v>85</v>
      </c>
      <c r="B4" s="20" t="n">
        <f aca="true">TODAY()</f>
        <v>46125</v>
      </c>
      <c r="C4" s="7"/>
      <c r="D4" s="13" t="s">
        <v>86</v>
      </c>
    </row>
    <row r="5" customFormat="false" ht="19.5" hidden="false" customHeight="true" outlineLevel="0" collapsed="false">
      <c r="A5" s="4" t="s">
        <v>87</v>
      </c>
      <c r="B5" s="4"/>
      <c r="C5" s="4"/>
      <c r="D5" s="4"/>
    </row>
    <row r="6" customFormat="false" ht="15" hidden="false" customHeight="false" outlineLevel="0" collapsed="false">
      <c r="A6" s="21" t="s">
        <v>88</v>
      </c>
      <c r="B6" s="22" t="n">
        <f aca="false">2_Kalkulation!B10</f>
        <v>31.2230769230769</v>
      </c>
      <c r="C6" s="7" t="s">
        <v>51</v>
      </c>
      <c r="D6" s="13" t="s">
        <v>89</v>
      </c>
    </row>
    <row r="7" customFormat="false" ht="15" hidden="false" customHeight="false" outlineLevel="0" collapsed="false">
      <c r="A7" s="21" t="s">
        <v>90</v>
      </c>
      <c r="B7" s="23" t="n">
        <f aca="false">2_Kalkulation!B12</f>
        <v>4</v>
      </c>
      <c r="C7" s="7" t="s">
        <v>14</v>
      </c>
      <c r="D7" s="13" t="s">
        <v>91</v>
      </c>
    </row>
    <row r="8" customFormat="false" ht="15" hidden="false" customHeight="false" outlineLevel="0" collapsed="false">
      <c r="A8" s="21" t="s">
        <v>92</v>
      </c>
      <c r="B8" s="22" t="n">
        <f aca="false">2_Kalkulation!B16</f>
        <v>124.892307692308</v>
      </c>
      <c r="C8" s="7" t="s">
        <v>8</v>
      </c>
      <c r="D8" s="13" t="s">
        <v>93</v>
      </c>
    </row>
    <row r="9" customFormat="false" ht="15" hidden="false" customHeight="false" outlineLevel="0" collapsed="false">
      <c r="A9" s="21" t="s">
        <v>70</v>
      </c>
      <c r="B9" s="23" t="n">
        <f aca="false">2_Kalkulation!B18</f>
        <v>22</v>
      </c>
      <c r="C9" s="7" t="s">
        <v>33</v>
      </c>
      <c r="D9" s="13" t="s">
        <v>94</v>
      </c>
    </row>
    <row r="10" customFormat="false" ht="15" hidden="false" customHeight="false" outlineLevel="0" collapsed="false">
      <c r="A10" s="21" t="s">
        <v>72</v>
      </c>
      <c r="B10" s="22" t="n">
        <f aca="false">2_Kalkulation!B19</f>
        <v>2747.63076923077</v>
      </c>
      <c r="C10" s="7" t="s">
        <v>73</v>
      </c>
      <c r="D10" s="13" t="s">
        <v>95</v>
      </c>
    </row>
    <row r="11" customFormat="false" ht="15" hidden="false" customHeight="false" outlineLevel="0" collapsed="false">
      <c r="A11" s="21" t="s">
        <v>96</v>
      </c>
      <c r="B11" s="24" t="n">
        <f aca="false">2_Kalkulation!B20</f>
        <v>32971.5692307692</v>
      </c>
      <c r="C11" s="7" t="s">
        <v>76</v>
      </c>
      <c r="D11" s="13" t="s">
        <v>97</v>
      </c>
    </row>
    <row r="12" customFormat="false" ht="19.5" hidden="false" customHeight="true" outlineLevel="0" collapsed="false">
      <c r="A12" s="4" t="s">
        <v>98</v>
      </c>
      <c r="B12" s="4"/>
      <c r="C12" s="4"/>
      <c r="D12" s="4"/>
    </row>
    <row r="13" customFormat="false" ht="24" hidden="false" customHeight="true" outlineLevel="0" collapsed="false">
      <c r="A13" s="25" t="s">
        <v>99</v>
      </c>
      <c r="B13" s="25"/>
      <c r="C13" s="26" t="n">
        <f aca="false">2_Kalkulation!B16</f>
        <v>124.892307692308</v>
      </c>
      <c r="D13" s="26"/>
    </row>
    <row r="15" customFormat="false" ht="19.5" hidden="false" customHeight="true" outlineLevel="0" collapsed="false">
      <c r="A15" s="4" t="s">
        <v>100</v>
      </c>
      <c r="B15" s="4"/>
      <c r="C15" s="4"/>
      <c r="D15" s="4"/>
    </row>
    <row r="16" customFormat="false" ht="15" hidden="false" customHeight="false" outlineLevel="0" collapsed="false">
      <c r="A16" s="27" t="s">
        <v>101</v>
      </c>
      <c r="B16" s="27"/>
      <c r="C16" s="27"/>
      <c r="D16" s="27"/>
    </row>
    <row r="17" customFormat="false" ht="15" hidden="false" customHeight="false" outlineLevel="0" collapsed="false">
      <c r="A17" s="27" t="s">
        <v>102</v>
      </c>
      <c r="B17" s="27"/>
      <c r="C17" s="27"/>
      <c r="D17" s="27"/>
    </row>
    <row r="18" customFormat="false" ht="15" hidden="false" customHeight="false" outlineLevel="0" collapsed="false">
      <c r="A18" s="27" t="s">
        <v>103</v>
      </c>
      <c r="B18" s="27"/>
      <c r="C18" s="27"/>
      <c r="D18" s="27"/>
    </row>
    <row r="19" customFormat="false" ht="15" hidden="false" customHeight="false" outlineLevel="0" collapsed="false">
      <c r="A19" s="27" t="s">
        <v>104</v>
      </c>
      <c r="B19" s="27"/>
      <c r="C19" s="27"/>
      <c r="D19" s="27"/>
    </row>
    <row r="20" customFormat="false" ht="15" hidden="false" customHeight="false" outlineLevel="0" collapsed="false">
      <c r="A20" s="27" t="s">
        <v>105</v>
      </c>
      <c r="B20" s="27"/>
      <c r="C20" s="27"/>
      <c r="D20" s="27"/>
    </row>
  </sheetData>
  <mergeCells count="11">
    <mergeCell ref="A1:D1"/>
    <mergeCell ref="A5:D5"/>
    <mergeCell ref="A12:D12"/>
    <mergeCell ref="A13:B13"/>
    <mergeCell ref="C13:D13"/>
    <mergeCell ref="A15:D15"/>
    <mergeCell ref="A16:D16"/>
    <mergeCell ref="A17:D17"/>
    <mergeCell ref="A18:D18"/>
    <mergeCell ref="A19:D19"/>
    <mergeCell ref="A20:D2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D7D31"/>
    <pageSetUpPr fitToPage="false"/>
  </sheetPr>
  <dimension ref="A1:E1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6"/>
    <col collapsed="false" customWidth="true" hidden="false" outlineLevel="0" max="5" min="2" style="0" width="16"/>
  </cols>
  <sheetData>
    <row r="1" customFormat="false" ht="27.75" hidden="false" customHeight="true" outlineLevel="0" collapsed="false">
      <c r="A1" s="1" t="s">
        <v>106</v>
      </c>
      <c r="B1" s="1"/>
      <c r="C1" s="1"/>
      <c r="D1" s="1"/>
      <c r="E1" s="1"/>
    </row>
    <row r="2" customFormat="false" ht="15" hidden="false" customHeight="false" outlineLevel="0" collapsed="false">
      <c r="A2" s="2" t="s">
        <v>107</v>
      </c>
      <c r="B2" s="2"/>
      <c r="C2" s="2"/>
      <c r="D2" s="2"/>
      <c r="E2" s="2"/>
    </row>
    <row r="3" customFormat="false" ht="15" hidden="false" customHeight="false" outlineLevel="0" collapsed="false">
      <c r="A3" s="3" t="s">
        <v>2</v>
      </c>
      <c r="B3" s="3" t="s">
        <v>108</v>
      </c>
      <c r="C3" s="3" t="s">
        <v>109</v>
      </c>
      <c r="D3" s="3" t="s">
        <v>110</v>
      </c>
      <c r="E3" s="3" t="s">
        <v>4</v>
      </c>
    </row>
    <row r="4" customFormat="false" ht="15" hidden="false" customHeight="false" outlineLevel="0" collapsed="false">
      <c r="A4" s="5" t="s">
        <v>46</v>
      </c>
      <c r="B4" s="28" t="n">
        <v>2400</v>
      </c>
      <c r="C4" s="28" t="n">
        <v>2400</v>
      </c>
      <c r="D4" s="28" t="n">
        <v>2400</v>
      </c>
      <c r="E4" s="7" t="s">
        <v>8</v>
      </c>
    </row>
    <row r="5" customFormat="false" ht="15" hidden="false" customHeight="false" outlineLevel="0" collapsed="false">
      <c r="A5" s="5" t="s">
        <v>10</v>
      </c>
      <c r="B5" s="29" t="n">
        <v>0.28</v>
      </c>
      <c r="C5" s="29" t="n">
        <v>0.25</v>
      </c>
      <c r="D5" s="29" t="n">
        <v>0.22</v>
      </c>
      <c r="E5" s="7" t="s">
        <v>11</v>
      </c>
    </row>
    <row r="6" customFormat="false" ht="15" hidden="false" customHeight="false" outlineLevel="0" collapsed="false">
      <c r="A6" s="5" t="s">
        <v>111</v>
      </c>
      <c r="B6" s="30" t="n">
        <v>120</v>
      </c>
      <c r="C6" s="30" t="n">
        <v>130</v>
      </c>
      <c r="D6" s="30" t="n">
        <v>140</v>
      </c>
      <c r="E6" s="7" t="s">
        <v>14</v>
      </c>
    </row>
    <row r="7" customFormat="false" ht="15" hidden="false" customHeight="false" outlineLevel="0" collapsed="false">
      <c r="A7" s="5" t="s">
        <v>19</v>
      </c>
      <c r="B7" s="29" t="n">
        <v>0.1</v>
      </c>
      <c r="C7" s="29" t="n">
        <v>0.08</v>
      </c>
      <c r="D7" s="29" t="n">
        <v>0.06</v>
      </c>
      <c r="E7" s="7" t="s">
        <v>11</v>
      </c>
    </row>
    <row r="8" customFormat="false" ht="15" hidden="false" customHeight="false" outlineLevel="0" collapsed="false">
      <c r="A8" s="5" t="s">
        <v>21</v>
      </c>
      <c r="B8" s="29" t="n">
        <v>0.18</v>
      </c>
      <c r="C8" s="29" t="n">
        <v>0.15</v>
      </c>
      <c r="D8" s="29" t="n">
        <v>0.12</v>
      </c>
      <c r="E8" s="7" t="s">
        <v>11</v>
      </c>
    </row>
    <row r="9" customFormat="false" ht="15" hidden="false" customHeight="false" outlineLevel="0" collapsed="false">
      <c r="A9" s="5" t="s">
        <v>112</v>
      </c>
      <c r="B9" s="29" t="n">
        <v>0.12</v>
      </c>
      <c r="C9" s="29" t="n">
        <v>0.1</v>
      </c>
      <c r="D9" s="29" t="n">
        <v>0.08</v>
      </c>
      <c r="E9" s="7" t="s">
        <v>11</v>
      </c>
    </row>
    <row r="10" customFormat="false" ht="15" hidden="false" customHeight="false" outlineLevel="0" collapsed="false">
      <c r="A10" s="5" t="s">
        <v>113</v>
      </c>
      <c r="B10" s="30" t="n">
        <v>1800</v>
      </c>
      <c r="C10" s="30" t="n">
        <v>1800</v>
      </c>
      <c r="D10" s="30" t="n">
        <v>1800</v>
      </c>
      <c r="E10" s="7" t="s">
        <v>27</v>
      </c>
    </row>
    <row r="11" customFormat="false" ht="15" hidden="false" customHeight="false" outlineLevel="0" collapsed="false">
      <c r="A11" s="5" t="s">
        <v>29</v>
      </c>
      <c r="B11" s="30" t="n">
        <v>380</v>
      </c>
      <c r="C11" s="30" t="n">
        <v>450</v>
      </c>
      <c r="D11" s="30" t="n">
        <v>520</v>
      </c>
      <c r="E11" s="7" t="s">
        <v>30</v>
      </c>
    </row>
    <row r="13" customFormat="false" ht="19.5" hidden="false" customHeight="true" outlineLevel="0" collapsed="false">
      <c r="A13" s="4" t="s">
        <v>114</v>
      </c>
      <c r="B13" s="4"/>
      <c r="C13" s="4"/>
      <c r="D13" s="4"/>
      <c r="E13" s="4"/>
    </row>
    <row r="14" customFormat="false" ht="15" hidden="false" customHeight="false" outlineLevel="0" collapsed="false">
      <c r="A14" s="5" t="s">
        <v>88</v>
      </c>
      <c r="B14" s="31" t="n">
        <f aca="false">(B4*(1+B5)/B6)*(1+B7+B8)*(1+B9)</f>
        <v>36.70016</v>
      </c>
      <c r="C14" s="31" t="n">
        <f aca="false">(C4*(1+C5)/C6)*(1+C7+C8)*(1+C9)</f>
        <v>31.2230769230769</v>
      </c>
      <c r="D14" s="31" t="n">
        <f aca="false">(D4*(1+D5)/D6)*(1+D7+D8)*(1+D9)</f>
        <v>26.6531657142857</v>
      </c>
      <c r="E14" s="7" t="s">
        <v>51</v>
      </c>
    </row>
    <row r="15" customFormat="false" ht="15" hidden="false" customHeight="false" outlineLevel="0" collapsed="false">
      <c r="A15" s="5" t="s">
        <v>115</v>
      </c>
      <c r="B15" s="32" t="n">
        <f aca="false">B10/B11</f>
        <v>4.73684210526316</v>
      </c>
      <c r="C15" s="32" t="n">
        <f aca="false">C10/C11</f>
        <v>4</v>
      </c>
      <c r="D15" s="32" t="n">
        <f aca="false">D10/D11</f>
        <v>3.46153846153846</v>
      </c>
      <c r="E15" s="7" t="s">
        <v>14</v>
      </c>
    </row>
    <row r="16" customFormat="false" ht="15" hidden="false" customHeight="false" outlineLevel="0" collapsed="false">
      <c r="A16" s="5" t="s">
        <v>116</v>
      </c>
      <c r="B16" s="33" t="n">
        <f aca="false">B14*B15</f>
        <v>173.842863157895</v>
      </c>
      <c r="C16" s="33" t="n">
        <f aca="false">C14*C15</f>
        <v>124.892307692308</v>
      </c>
      <c r="D16" s="33" t="n">
        <f aca="false">D14*D15</f>
        <v>92.2609582417583</v>
      </c>
      <c r="E16" s="7" t="s">
        <v>8</v>
      </c>
    </row>
  </sheetData>
  <mergeCells count="3">
    <mergeCell ref="A1:E1"/>
    <mergeCell ref="A2:E2"/>
    <mergeCell ref="A13:E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808080"/>
    <pageSetUpPr fitToPage="false"/>
  </sheetPr>
  <dimension ref="A1:C1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28"/>
    <col collapsed="false" customWidth="true" hidden="false" outlineLevel="0" max="2" min="2" style="0" width="16"/>
    <col collapsed="false" customWidth="true" hidden="false" outlineLevel="0" max="3" min="3" style="0" width="36"/>
  </cols>
  <sheetData>
    <row r="1" customFormat="false" ht="24" hidden="false" customHeight="true" outlineLevel="0" collapsed="false">
      <c r="A1" s="34" t="s">
        <v>117</v>
      </c>
      <c r="B1" s="34"/>
      <c r="C1" s="34"/>
    </row>
    <row r="2" customFormat="false" ht="15" hidden="false" customHeight="false" outlineLevel="0" collapsed="false">
      <c r="A2" s="3" t="s">
        <v>118</v>
      </c>
      <c r="B2" s="3" t="s">
        <v>119</v>
      </c>
      <c r="C2" s="3" t="s">
        <v>120</v>
      </c>
    </row>
    <row r="3" customFormat="false" ht="19.5" hidden="false" customHeight="true" outlineLevel="0" collapsed="false">
      <c r="A3" s="35" t="s">
        <v>121</v>
      </c>
      <c r="B3" s="36" t="s">
        <v>122</v>
      </c>
      <c r="C3" s="37" t="s">
        <v>123</v>
      </c>
    </row>
    <row r="4" customFormat="false" ht="19.5" hidden="false" customHeight="true" outlineLevel="0" collapsed="false">
      <c r="A4" s="38" t="s">
        <v>124</v>
      </c>
      <c r="B4" s="39" t="s">
        <v>122</v>
      </c>
      <c r="C4" s="37" t="s">
        <v>125</v>
      </c>
    </row>
    <row r="5" customFormat="false" ht="19.5" hidden="false" customHeight="true" outlineLevel="0" collapsed="false">
      <c r="A5" s="40" t="s">
        <v>126</v>
      </c>
      <c r="B5" s="41" t="s">
        <v>122</v>
      </c>
      <c r="C5" s="37" t="s">
        <v>127</v>
      </c>
    </row>
    <row r="6" customFormat="false" ht="19.5" hidden="false" customHeight="true" outlineLevel="0" collapsed="false">
      <c r="A6" s="42" t="s">
        <v>128</v>
      </c>
      <c r="B6" s="43" t="s">
        <v>122</v>
      </c>
      <c r="C6" s="37" t="s">
        <v>129</v>
      </c>
    </row>
    <row r="7" customFormat="false" ht="19.5" hidden="false" customHeight="true" outlineLevel="0" collapsed="false">
      <c r="A7" s="44" t="s">
        <v>130</v>
      </c>
      <c r="B7" s="45" t="s">
        <v>122</v>
      </c>
      <c r="C7" s="37" t="s">
        <v>131</v>
      </c>
    </row>
    <row r="8" customFormat="false" ht="19.5" hidden="false" customHeight="true" outlineLevel="0" collapsed="false">
      <c r="A8" s="46" t="s">
        <v>132</v>
      </c>
      <c r="B8" s="47" t="s">
        <v>122</v>
      </c>
      <c r="C8" s="37" t="s">
        <v>133</v>
      </c>
    </row>
    <row r="10" customFormat="false" ht="51.75" hidden="false" customHeight="true" outlineLevel="0" collapsed="false">
      <c r="A10" s="18" t="s">
        <v>134</v>
      </c>
      <c r="B10" s="18"/>
      <c r="C10" s="18"/>
    </row>
  </sheetData>
  <mergeCells count="2">
    <mergeCell ref="A1:C1"/>
    <mergeCell ref="A10:C1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2026-04-13T09:07:28Z</dcterms:created>
  <dc:creator>openpyxl</dc:creator>
  <dc:description/>
  <dc:language>en-US</dc:language>
  <cp:lastModifiedBy/>
  <dcterms:modified xsi:type="dcterms:W3CDTF">2026-04-13T09:07:28Z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