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2"/>
    <sheet name="Netto-Rechner" sheetId="2" state="visible" r:id="rId3"/>
    <sheet name="Projektzuweisung" sheetId="3" state="visible" r:id="rId4"/>
    <sheet name="Abwesenheitskalender" sheetId="4" state="visible" r:id="rId5"/>
    <sheet name="Projekt-Übersicht" sheetId="5" state="visible" r:id="rId6"/>
    <sheet name="Anleitung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<sst xmlns="http://schemas.openxmlformats.org/spreadsheetml/2006/main" count="257" uniqueCount="143">
  <si>
    <t xml:space="preserve">📊  Kapazitätsplanung – Dashboard</t>
  </si>
  <si>
    <t xml:space="preserve">Mitarbeiter</t>
  </si>
  <si>
    <t xml:space="preserve">Brutto-Std/Wo</t>
  </si>
  <si>
    <t xml:space="preserve">Ausfall %</t>
  </si>
  <si>
    <t xml:space="preserve">Admin %</t>
  </si>
  <si>
    <t xml:space="preserve">Netto-Kapazität (h/Wo)</t>
  </si>
  <si>
    <t xml:space="preserve">Geplante Last (h/Wo)</t>
  </si>
  <si>
    <t xml:space="preserve">Auslastung %</t>
  </si>
  <si>
    <t xml:space="preserve">Status</t>
  </si>
  <si>
    <t xml:space="preserve">Anna Müller</t>
  </si>
  <si>
    <t xml:space="preserve">Tom Becker</t>
  </si>
  <si>
    <t xml:space="preserve">Sara Schmidt</t>
  </si>
  <si>
    <t xml:space="preserve">Klaus Weber</t>
  </si>
  <si>
    <t xml:space="preserve">Julia Braun</t>
  </si>
  <si>
    <t xml:space="preserve">Max Hoffmann</t>
  </si>
  <si>
    <t xml:space="preserve">Lena Fischer</t>
  </si>
  <si>
    <t xml:space="preserve">Peter Koch</t>
  </si>
  <si>
    <t xml:space="preserve">GESAMT / TEAM</t>
  </si>
  <si>
    <t xml:space="preserve">LEGENDE &amp; ZIELWERTE</t>
  </si>
  <si>
    <t xml:space="preserve">Blaue Zellen</t>
  </si>
  <si>
    <t xml:space="preserve">Eingabewerte (anpassbar)</t>
  </si>
  <si>
    <t xml:space="preserve">Schwarze Zellen</t>
  </si>
  <si>
    <t xml:space="preserve">Berechnete Formeln</t>
  </si>
  <si>
    <t xml:space="preserve">🟢 Grün (80–90 %)</t>
  </si>
  <si>
    <t xml:space="preserve">Optimale Auslastung – angestrebter Zielbereich</t>
  </si>
  <si>
    <t xml:space="preserve">🟡 Gelb (&lt; 80 %)</t>
  </si>
  <si>
    <t xml:space="preserve">Unterauslastung – Ressourcen nicht optimal genutzt</t>
  </si>
  <si>
    <t xml:space="preserve">🔴 Rot (&gt; 90 %)</t>
  </si>
  <si>
    <t xml:space="preserve">Überlastung – Risiko für Burnout &amp; Qualitätsprobleme</t>
  </si>
  <si>
    <t xml:space="preserve">Empfehlung</t>
  </si>
  <si>
    <t xml:space="preserve">Planen Sie max. 80–85 % – 15–20 % Puffer einplanen!</t>
  </si>
  <si>
    <t xml:space="preserve">🧮  Netto-Kapazitätsrechner</t>
  </si>
  <si>
    <t xml:space="preserve">Berechnen Sie die realistische Projektzeit pro Mitarbeiter und Woche</t>
  </si>
  <si>
    <t xml:space="preserve">Brutto-Arbeitsstunden (pro Woche)</t>
  </si>
  <si>
    <t xml:space="preserve">◀ Eingabe anpassen</t>
  </si>
  <si>
    <t xml:space="preserve">Ausfallquote – Urlaub &amp; Krankheit (%)</t>
  </si>
  <si>
    <t xml:space="preserve">Verwaltungsaufwand – Meetings &amp; Orga (%)</t>
  </si>
  <si>
    <t xml:space="preserve">Brutto-Kapazität</t>
  </si>
  <si>
    <t xml:space="preserve">Abzug Ausfall (Urlaub/Krankheit)</t>
  </si>
  <si>
    <t xml:space="preserve">Verbleibend nach Ausfall</t>
  </si>
  <si>
    <t xml:space="preserve">Abzug Verwaltungsaufwand</t>
  </si>
  <si>
    <t xml:space="preserve">Netto-Kapazität (verfügbare Projektzeit)</t>
  </si>
  <si>
    <t xml:space="preserve">📐  Auslastungsgrad Berechnung</t>
  </si>
  <si>
    <t xml:space="preserve">Geplante Arbeitslast (Stunden/Woche)</t>
  </si>
  <si>
    <t xml:space="preserve">Auslastungsgrad (%)</t>
  </si>
  <si>
    <t xml:space="preserve">Beurteilung</t>
  </si>
  <si>
    <t xml:space="preserve">Formel:  Auslastungsgrad (%) = (Geplante Arbeitslast ÷ Netto-Kapazität) × 100</t>
  </si>
  <si>
    <t xml:space="preserve">Empfehlung: Niemals zu 100 % planen – 15–20 % Puffer einhalten (optimale Auslastung: 80–85 %)</t>
  </si>
  <si>
    <t xml:space="preserve">📋  Projektzuweisung &amp; Aufwandsplanung</t>
  </si>
  <si>
    <t xml:space="preserve">Projekt</t>
  </si>
  <si>
    <t xml:space="preserve">Kategorie</t>
  </si>
  <si>
    <t xml:space="preserve">KW / Periode</t>
  </si>
  <si>
    <t xml:space="preserve">Geplante Std</t>
  </si>
  <si>
    <t xml:space="preserve">Tatsächliche Std</t>
  </si>
  <si>
    <t xml:space="preserve">Differenz (h)</t>
  </si>
  <si>
    <t xml:space="preserve">Notizen</t>
  </si>
  <si>
    <t xml:space="preserve">Projekt Alpha</t>
  </si>
  <si>
    <t xml:space="preserve">Entwicklung</t>
  </si>
  <si>
    <t xml:space="preserve">KW 01</t>
  </si>
  <si>
    <t xml:space="preserve">Projekt Beta</t>
  </si>
  <si>
    <t xml:space="preserve">Analyse</t>
  </si>
  <si>
    <t xml:space="preserve">Projekt Gamma</t>
  </si>
  <si>
    <t xml:space="preserve">Dokumentation</t>
  </si>
  <si>
    <t xml:space="preserve">Projekt Delta</t>
  </si>
  <si>
    <t xml:space="preserve">Management</t>
  </si>
  <si>
    <t xml:space="preserve">Testing</t>
  </si>
  <si>
    <t xml:space="preserve">Design</t>
  </si>
  <si>
    <t xml:space="preserve">KW 02</t>
  </si>
  <si>
    <t xml:space="preserve">SUMME (alle Projekte)</t>
  </si>
  <si>
    <t xml:space="preserve">📅  Abwesenheitskalender – Urlaub, Feiertage, Weiterbildung</t>
  </si>
  <si>
    <t xml:space="preserve">KW 03</t>
  </si>
  <si>
    <t xml:space="preserve">KW 04</t>
  </si>
  <si>
    <t xml:space="preserve">KW 05</t>
  </si>
  <si>
    <t xml:space="preserve">KW 06</t>
  </si>
  <si>
    <t xml:space="preserve">KW 07</t>
  </si>
  <si>
    <t xml:space="preserve">KW 08</t>
  </si>
  <si>
    <t xml:space="preserve">KW 09</t>
  </si>
  <si>
    <t xml:space="preserve">KW 10</t>
  </si>
  <si>
    <t xml:space="preserve">KW 11</t>
  </si>
  <si>
    <t xml:space="preserve">KW 12</t>
  </si>
  <si>
    <t xml:space="preserve">KW 13</t>
  </si>
  <si>
    <t xml:space="preserve">Abw.-Tage</t>
  </si>
  <si>
    <t xml:space="preserve">Abw.-Quote (%)</t>
  </si>
  <si>
    <t xml:space="preserve">U</t>
  </si>
  <si>
    <t xml:space="preserve">F</t>
  </si>
  <si>
    <t xml:space="preserve">K</t>
  </si>
  <si>
    <t xml:space="preserve">W</t>
  </si>
  <si>
    <t xml:space="preserve">LEGENDE DER ABWESENHEITSCODES</t>
  </si>
  <si>
    <t xml:space="preserve">  U  →  Urlaub</t>
  </si>
  <si>
    <t xml:space="preserve">  K  →  Krankheit</t>
  </si>
  <si>
    <t xml:space="preserve">  F  →  Feiertag</t>
  </si>
  <si>
    <t xml:space="preserve">  W  →  Weiterbildung</t>
  </si>
  <si>
    <t xml:space="preserve">🏗️  Projektübersicht – Kapazitätsbedarf</t>
  </si>
  <si>
    <t xml:space="preserve">Projektname</t>
  </si>
  <si>
    <t xml:space="preserve">Gesamtbedarf (h)</t>
  </si>
  <si>
    <t xml:space="preserve">KW Start</t>
  </si>
  <si>
    <t xml:space="preserve">KW Ende</t>
  </si>
  <si>
    <t xml:space="preserve">Verantwortlich</t>
  </si>
  <si>
    <t xml:space="preserve">Priorität</t>
  </si>
  <si>
    <t xml:space="preserve">🔵 Aktiv</t>
  </si>
  <si>
    <t xml:space="preserve">Hoch</t>
  </si>
  <si>
    <t xml:space="preserve">Mittel</t>
  </si>
  <si>
    <t xml:space="preserve">🟡 Planung</t>
  </si>
  <si>
    <t xml:space="preserve">Niedrig</t>
  </si>
  <si>
    <t xml:space="preserve">Projekt Epsilon</t>
  </si>
  <si>
    <t xml:space="preserve">GESAMT PROJEKTBEDARF</t>
  </si>
  <si>
    <t xml:space="preserve">📖  Anleitung &amp; Dokumentation – Kapazitätsplanung Excel Vorlage</t>
  </si>
  <si>
    <t xml:space="preserve">SCHRITT 1 – STAMMDATEN PFLEGEN</t>
  </si>
  <si>
    <t xml:space="preserve">Öffnen Sie das Blatt 'Dashboard' und tragen Sie alle Mitarbeiter in Spalte B ein.</t>
  </si>
  <si>
    <t xml:space="preserve">Passen Sie Brutto-Stunden (Spalte C), Ausfallquote (Spalte D) und Verwaltungsaufwand</t>
  </si>
  <si>
    <t xml:space="preserve">(Spalte E) für jeden Mitarbeiter an. Blaue Zellen = Eingabe. Schwarze Zellen = Formel.</t>
  </si>
  <si>
    <t xml:space="preserve">SCHRITT 2 – ABWESENHEITEN EINTRAGEN</t>
  </si>
  <si>
    <t xml:space="preserve">Wechseln Sie zum Blatt 'Abwesenheitskalender'. Tragen Sie Abwesenheitscodes ein:</t>
  </si>
  <si>
    <t xml:space="preserve">U = Urlaub | K = Krankheit | F = Feiertag | W = Weiterbildung</t>
  </si>
  <si>
    <t xml:space="preserve">Die Abwesenheitsquote wird automatisch berechnet und kann in Dashboard-Formeln fließen.</t>
  </si>
  <si>
    <t xml:space="preserve">SCHRITT 3 – PROJEKTE ANLEGEN</t>
  </si>
  <si>
    <t xml:space="preserve">Im Blatt 'Projekt-Übersicht' legen Sie alle aktuellen und geplanten Projekte an.</t>
  </si>
  <si>
    <t xml:space="preserve">Tragen Sie Gesamtstunden, Zeitraum (KW Start/Ende), Verantwortlichen und Priorität ein.</t>
  </si>
  <si>
    <t xml:space="preserve">SCHRITT 4 – AUFWÄNDE ZUWEISEN</t>
  </si>
  <si>
    <t xml:space="preserve">Im Blatt 'Projektzuweisung' weisen Sie Mitarbeitern konkrete Projektstunden</t>
  </si>
  <si>
    <t xml:space="preserve">pro Kalenderwoche zu. Das Dashboard summiert diese automatisch via SUMIF-Formel.</t>
  </si>
  <si>
    <t xml:space="preserve">SCHRITT 5 – AUSWERTUNG &amp; STEUERUNG</t>
  </si>
  <si>
    <t xml:space="preserve">Das Dashboard zeigt für jeden Mitarbeiter:</t>
  </si>
  <si>
    <t xml:space="preserve">• Netto-Kapazität (h/Woche)</t>
  </si>
  <si>
    <t xml:space="preserve">• Geplante Arbeitslast (aus Projektzuweisung)</t>
  </si>
  <si>
    <t xml:space="preserve">• Auslastungsgrad (%)</t>
  </si>
  <si>
    <t xml:space="preserve">Rot &gt; 90 % → Überlastet | Grün 80-90 % → Optimal | Gelb &lt; 80 % → Unterauslastung</t>
  </si>
  <si>
    <t xml:space="preserve">NETTO-RECHNER NUTZEN</t>
  </si>
  <si>
    <t xml:space="preserve">Das Blatt 'Netto-Rechner' bietet einen interaktiven Einzelrechner:</t>
  </si>
  <si>
    <t xml:space="preserve">Brutto-Stunden eingeben, Ausfall- und Verwaltungsquote anpassen →</t>
  </si>
  <si>
    <t xml:space="preserve">Die Netto-Kapazität und der Auslastungsgrad werden sofort berechnet.</t>
  </si>
  <si>
    <t xml:space="preserve">FARBKONVENTIONEN</t>
  </si>
  <si>
    <t xml:space="preserve">🔵 BLAUE Zellen = Eingabewerte (Hardcoded-Annahmen – hier ändern!)</t>
  </si>
  <si>
    <t xml:space="preserve">⚫ SCHWARZE Zellen = Formeln (nicht manuell überschreiben)</t>
  </si>
  <si>
    <t xml:space="preserve">🟢 Grüner Hintergrund = Auslastung optimal (80–90 %)</t>
  </si>
  <si>
    <t xml:space="preserve">🟡 Gelber Hintergrund = Unterauslastung (&lt; 80 %)</t>
  </si>
  <si>
    <t xml:space="preserve">🔴 Roter Hintergrund = Überlastung (&gt; 90 %) – Handlungsbedarf!</t>
  </si>
  <si>
    <t xml:space="preserve">HÄUFIGE FEHLER VERMEIDEN</t>
  </si>
  <si>
    <t xml:space="preserve">❌ 100%-Planung: Planen Sie stets mit 15–20 % Puffer für Unvorhergesehenes.</t>
  </si>
  <si>
    <t xml:space="preserve">❌ Veraltete Daten: Aktualisieren Sie die Tabelle mindestens wöchentlich.</t>
  </si>
  <si>
    <t xml:space="preserve">❌ Mikromanagement: Planen Sie auf halbe oder ganze Tage, nicht auf Minuten.</t>
  </si>
  <si>
    <t xml:space="preserve">❌ Urlaubszeiten ignorieren: Immer im Abwesenheitskalender pflegen.</t>
  </si>
  <si>
    <t xml:space="preserve">✅ Empfehlung PMI: Ressourcenkonflikte wöchentlich im Status-Meeting besprechen!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</si>
</sst>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&quot; h&quot;"/>
    <numFmt numFmtId="166" formatCode="0.0%"/>
    <numFmt numFmtId="167" formatCode="@"/>
    <numFmt numFmtId="168" formatCode="0"/>
    <numFmt numFmtId="169" formatCode="0&quot; h&quot;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8B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10"/>
      <color rgb="FF2E75B6"/>
      <name val="Arial"/>
      <family val="0"/>
      <charset val="1"/>
    </font>
    <font>
      <i val="true"/>
      <sz val="9"/>
      <color rgb="FF888888"/>
      <name val="Arial"/>
      <family val="0"/>
      <charset val="1"/>
    </font>
    <font>
      <b val="true"/>
      <i val="true"/>
      <sz val="10"/>
      <color rgb="FF2E75B6"/>
      <name val="Arial"/>
      <family val="0"/>
      <charset val="1"/>
    </font>
    <font>
      <i val="true"/>
      <sz val="9"/>
      <color rgb="FFCC0000"/>
      <name val="Arial"/>
      <family val="0"/>
      <charset val="1"/>
    </font>
    <font>
      <b val="true"/>
      <sz val="9"/>
      <name val="Arial"/>
      <family val="0"/>
      <charset val="1"/>
    </font>
    <font>
      <sz val="9"/>
      <name val="Arial"/>
      <family val="0"/>
      <charset val="1"/>
    </font>
    <font>
      <b val="true"/>
      <sz val="10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F5496"/>
        <bgColor rgb="FF2E75B6"/>
      </patternFill>
    </fill>
    <fill>
      <patternFill patternType="solid">
        <fgColor rgb="FFEBF3FB"/>
        <bgColor rgb="FFF2F2F2"/>
      </patternFill>
    </fill>
    <fill>
      <patternFill patternType="solid">
        <fgColor rgb="FFF2F2F2"/>
        <bgColor rgb="FFEBF3FB"/>
      </patternFill>
    </fill>
    <fill>
      <patternFill patternType="solid">
        <fgColor rgb="FFFFFFFF"/>
        <bgColor rgb="FFF2F2F2"/>
      </patternFill>
    </fill>
    <fill>
      <patternFill patternType="solid">
        <fgColor rgb="FFE2EFDA"/>
        <bgColor rgb="FFF2F2F2"/>
      </patternFill>
    </fill>
    <fill>
      <patternFill patternType="solid">
        <fgColor rgb="FFFFF2CC"/>
        <bgColor rgb="FFFCE4D6"/>
      </patternFill>
    </fill>
    <fill>
      <patternFill patternType="solid">
        <fgColor rgb="FFBDD7EE"/>
        <bgColor rgb="FFC6EFCE"/>
      </patternFill>
    </fill>
    <fill>
      <patternFill patternType="solid">
        <fgColor rgb="FFFCE4D6"/>
        <bgColor rgb="FFFFF2CC"/>
      </patternFill>
    </fill>
    <fill>
      <patternFill patternType="solid">
        <fgColor rgb="FF2E75B6"/>
        <bgColor rgb="FF2F5496"/>
      </patternFill>
    </fill>
    <fill>
      <patternFill patternType="solid">
        <fgColor rgb="FFC00000"/>
        <bgColor rgb="FFCC00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 diagonalUp="false" diagonalDown="false">
      <left style="thin">
        <color rgb="FFAAAAAA"/>
      </left>
      <right/>
      <top style="thin">
        <color rgb="FFAAAAAA"/>
      </top>
      <bottom style="thin">
        <color rgb="FFAAAAAA"/>
      </bottom>
      <diagonal/>
    </border>
    <border diagonalUp="false" diagonalDown="false">
      <left style="medium">
        <color rgb="FF2E75B6"/>
      </left>
      <right style="medium">
        <color rgb="FF2E75B6"/>
      </right>
      <top style="medium">
        <color rgb="FF2E75B6"/>
      </top>
      <bottom style="medium">
        <color rgb="FF2E75B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276221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9C0006"/>
      <rgbColor rgb="FF276221"/>
      <rgbColor rgb="FF00008B"/>
      <rgbColor rgb="FF9C6500"/>
      <rgbColor rgb="FF800080"/>
      <rgbColor rgb="FF008080"/>
      <rgbColor rgb="FFFCE4D6"/>
      <rgbColor rgb="FF888888"/>
      <rgbColor rgb="FF9999FF"/>
      <rgbColor rgb="FF993366"/>
      <rgbColor rgb="FFFFF2CC"/>
      <rgbColor rgb="FFEBF3FB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E2EFDA"/>
      <rgbColor rgb="FFC6EFCE"/>
      <rgbColor rgb="FFFFEB9C"/>
      <rgbColor rgb="FFF2F2F2"/>
      <rgbColor rgb="FFFF99CC"/>
      <rgbColor rgb="FFCC99FF"/>
      <rgbColor rgb="FFFFC7CE"/>
      <rgbColor rgb="FF2E75B6"/>
      <rgbColor rgb="FF33CCCC"/>
      <rgbColor rgb="FF99CC00"/>
      <rgbColor rgb="FFFFCC00"/>
      <rgbColor rgb="FFFF9900"/>
      <rgbColor rgb="FFFF6600"/>
      <rgbColor rgb="FF666699"/>
      <rgbColor rgb="FFAAAAAA"/>
      <rgbColor rgb="FF1F3864"/>
      <rgbColor rgb="FF339966"/>
      <rgbColor rgb="FF003300"/>
      <rgbColor rgb="FF333300"/>
      <rgbColor rgb="FF993300"/>
      <rgbColor rgb="FF993366"/>
      <rgbColor rgb="FF2F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9" min="3" style="0" width="16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</row>
    <row r="3" customFormat="false" ht="7.5" hidden="false" customHeight="true" outlineLevel="0" collapsed="false"/>
    <row r="4" customFormat="false" ht="19.5" hidden="false" customHeight="true" outlineLevel="0" collapsed="false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customFormat="false" ht="21.75" hidden="false" customHeight="true" outlineLevel="0" collapsed="false">
      <c r="B5" s="3" t="s">
        <v>9</v>
      </c>
      <c r="C5" s="4" t="n">
        <v>40</v>
      </c>
      <c r="D5" s="5" t="n">
        <v>0.15</v>
      </c>
      <c r="E5" s="5" t="n">
        <v>0.2</v>
      </c>
      <c r="F5" s="6" t="n">
        <f aca="false">C5*(1-D5)*(1-E5)</f>
        <v>27.2</v>
      </c>
      <c r="G5" s="6" t="n">
        <f aca="false">IFERROR(SUMIF(Projektzuweisung!$B:$B,B5,Projektzuweisung!$F:$F),0)</f>
        <v>50</v>
      </c>
      <c r="H5" s="7" t="n">
        <f aca="false">IFERROR(G5/F5,0)</f>
        <v>1.83823529411765</v>
      </c>
      <c r="I5" s="8" t="str">
        <f aca="false">IF(H5=0,"Keine Last",IF(H5&gt;0.9,"⚠ Überlastet",IF(H5&gt;0.85,"✓ Optimal","◎ Unterauslastet")))</f>
        <v>⚠ Überlastet</v>
      </c>
    </row>
    <row r="6" customFormat="false" ht="21.75" hidden="false" customHeight="true" outlineLevel="0" collapsed="false">
      <c r="B6" s="3" t="s">
        <v>10</v>
      </c>
      <c r="C6" s="4" t="n">
        <v>40</v>
      </c>
      <c r="D6" s="5" t="n">
        <v>0.1</v>
      </c>
      <c r="E6" s="5" t="n">
        <v>0.15</v>
      </c>
      <c r="F6" s="6" t="n">
        <f aca="false">C6*(1-D6)*(1-E6)</f>
        <v>30.6</v>
      </c>
      <c r="G6" s="6" t="n">
        <f aca="false">IFERROR(SUMIF(Projektzuweisung!$B:$B,B6,Projektzuweisung!$F:$F),0)</f>
        <v>45</v>
      </c>
      <c r="H6" s="7" t="n">
        <f aca="false">IFERROR(G6/F6,0)</f>
        <v>1.47058823529412</v>
      </c>
      <c r="I6" s="8" t="str">
        <f aca="false">IF(H6=0,"Keine Last",IF(H6&gt;0.9,"⚠ Überlastet",IF(H6&gt;0.85,"✓ Optimal","◎ Unterauslastet")))</f>
        <v>⚠ Überlastet</v>
      </c>
    </row>
    <row r="7" customFormat="false" ht="21.75" hidden="false" customHeight="true" outlineLevel="0" collapsed="false">
      <c r="B7" s="3" t="s">
        <v>11</v>
      </c>
      <c r="C7" s="4" t="n">
        <v>30</v>
      </c>
      <c r="D7" s="5" t="n">
        <v>0.12</v>
      </c>
      <c r="E7" s="5" t="n">
        <v>0.18</v>
      </c>
      <c r="F7" s="6" t="n">
        <f aca="false">C7*(1-D7)*(1-E7)</f>
        <v>21.648</v>
      </c>
      <c r="G7" s="6" t="n">
        <f aca="false">IFERROR(SUMIF(Projektzuweisung!$B:$B,B7,Projektzuweisung!$F:$F),0)</f>
        <v>24</v>
      </c>
      <c r="H7" s="7" t="n">
        <f aca="false">IFERROR(G7/F7,0)</f>
        <v>1.10864745011086</v>
      </c>
      <c r="I7" s="8" t="str">
        <f aca="false">IF(H7=0,"Keine Last",IF(H7&gt;0.9,"⚠ Überlastet",IF(H7&gt;0.85,"✓ Optimal","◎ Unterauslastet")))</f>
        <v>⚠ Überlastet</v>
      </c>
    </row>
    <row r="8" customFormat="false" ht="21.75" hidden="false" customHeight="true" outlineLevel="0" collapsed="false">
      <c r="B8" s="3" t="s">
        <v>12</v>
      </c>
      <c r="C8" s="4" t="n">
        <v>40</v>
      </c>
      <c r="D8" s="5" t="n">
        <v>0.2</v>
      </c>
      <c r="E8" s="5" t="n">
        <v>0.25</v>
      </c>
      <c r="F8" s="6" t="n">
        <f aca="false">C8*(1-D8)*(1-E8)</f>
        <v>24</v>
      </c>
      <c r="G8" s="6" t="n">
        <f aca="false">IFERROR(SUMIF(Projektzuweisung!$B:$B,B8,Projektzuweisung!$F:$F),0)</f>
        <v>36</v>
      </c>
      <c r="H8" s="7" t="n">
        <f aca="false">IFERROR(G8/F8,0)</f>
        <v>1.5</v>
      </c>
      <c r="I8" s="8" t="str">
        <f aca="false">IF(H8=0,"Keine Last",IF(H8&gt;0.9,"⚠ Überlastet",IF(H8&gt;0.85,"✓ Optimal","◎ Unterauslastet")))</f>
        <v>⚠ Überlastet</v>
      </c>
    </row>
    <row r="9" customFormat="false" ht="21.75" hidden="false" customHeight="true" outlineLevel="0" collapsed="false">
      <c r="B9" s="3" t="s">
        <v>13</v>
      </c>
      <c r="C9" s="4" t="n">
        <v>35</v>
      </c>
      <c r="D9" s="5" t="n">
        <v>0.1</v>
      </c>
      <c r="E9" s="5" t="n">
        <v>0.2</v>
      </c>
      <c r="F9" s="6" t="n">
        <f aca="false">C9*(1-D9)*(1-E9)</f>
        <v>25.2</v>
      </c>
      <c r="G9" s="6" t="n">
        <f aca="false">IFERROR(SUMIF(Projektzuweisung!$B:$B,B9,Projektzuweisung!$F:$F),0)</f>
        <v>20</v>
      </c>
      <c r="H9" s="7" t="n">
        <f aca="false">IFERROR(G9/F9,0)</f>
        <v>0.793650793650794</v>
      </c>
      <c r="I9" s="8" t="str">
        <f aca="false">IF(H9=0,"Keine Last",IF(H9&gt;0.9,"⚠ Überlastet",IF(H9&gt;0.85,"✓ Optimal","◎ Unterauslastet")))</f>
        <v>◎ Unterauslastet</v>
      </c>
    </row>
    <row r="10" customFormat="false" ht="21.75" hidden="false" customHeight="true" outlineLevel="0" collapsed="false">
      <c r="B10" s="3" t="s">
        <v>14</v>
      </c>
      <c r="C10" s="4" t="n">
        <v>40</v>
      </c>
      <c r="D10" s="5" t="n">
        <v>0.08</v>
      </c>
      <c r="E10" s="5" t="n">
        <v>0.15</v>
      </c>
      <c r="F10" s="6" t="n">
        <f aca="false">C10*(1-D10)*(1-E10)</f>
        <v>31.28</v>
      </c>
      <c r="G10" s="6" t="n">
        <f aca="false">IFERROR(SUMIF(Projektzuweisung!$B:$B,B10,Projektzuweisung!$F:$F),0)</f>
        <v>44</v>
      </c>
      <c r="H10" s="7" t="n">
        <f aca="false">IFERROR(G10/F10,0)</f>
        <v>1.40664961636829</v>
      </c>
      <c r="I10" s="8" t="str">
        <f aca="false">IF(H10=0,"Keine Last",IF(H10&gt;0.9,"⚠ Überlastet",IF(H10&gt;0.85,"✓ Optimal","◎ Unterauslastet")))</f>
        <v>⚠ Überlastet</v>
      </c>
    </row>
    <row r="11" customFormat="false" ht="21.75" hidden="false" customHeight="true" outlineLevel="0" collapsed="false">
      <c r="B11" s="3" t="s">
        <v>15</v>
      </c>
      <c r="C11" s="4" t="n">
        <v>20</v>
      </c>
      <c r="D11" s="5" t="n">
        <v>0.1</v>
      </c>
      <c r="E11" s="5" t="n">
        <v>0.15</v>
      </c>
      <c r="F11" s="6" t="n">
        <f aca="false">C11*(1-D11)*(1-E11)</f>
        <v>15.3</v>
      </c>
      <c r="G11" s="6" t="n">
        <f aca="false">IFERROR(SUMIF(Projektzuweisung!$B:$B,B11,Projektzuweisung!$F:$F),0)</f>
        <v>16</v>
      </c>
      <c r="H11" s="7" t="n">
        <f aca="false">IFERROR(G11/F11,0)</f>
        <v>1.04575163398693</v>
      </c>
      <c r="I11" s="8" t="str">
        <f aca="false">IF(H11=0,"Keine Last",IF(H11&gt;0.9,"⚠ Überlastet",IF(H11&gt;0.85,"✓ Optimal","◎ Unterauslastet")))</f>
        <v>⚠ Überlastet</v>
      </c>
    </row>
    <row r="12" customFormat="false" ht="21.75" hidden="false" customHeight="true" outlineLevel="0" collapsed="false">
      <c r="B12" s="3" t="s">
        <v>16</v>
      </c>
      <c r="C12" s="4" t="n">
        <v>40</v>
      </c>
      <c r="D12" s="5" t="n">
        <v>0.15</v>
      </c>
      <c r="E12" s="5" t="n">
        <v>0.2</v>
      </c>
      <c r="F12" s="6" t="n">
        <f aca="false">C12*(1-D12)*(1-E12)</f>
        <v>27.2</v>
      </c>
      <c r="G12" s="6" t="n">
        <f aca="false">IFERROR(SUMIF(Projektzuweisung!$B:$B,B12,Projektzuweisung!$F:$F),0)</f>
        <v>32</v>
      </c>
      <c r="H12" s="7" t="n">
        <f aca="false">IFERROR(G12/F12,0)</f>
        <v>1.17647058823529</v>
      </c>
      <c r="I12" s="8" t="str">
        <f aca="false">IF(H12=0,"Keine Last",IF(H12&gt;0.9,"⚠ Überlastet",IF(H12&gt;0.85,"✓ Optimal","◎ Unterauslastet")))</f>
        <v>⚠ Überlastet</v>
      </c>
    </row>
    <row r="13" customFormat="false" ht="24" hidden="false" customHeight="true" outlineLevel="0" collapsed="false">
      <c r="B13" s="9" t="s">
        <v>17</v>
      </c>
      <c r="C13" s="9"/>
      <c r="D13" s="9"/>
      <c r="E13" s="9"/>
      <c r="F13" s="10" t="n">
        <f aca="false">SUM(F5:F12)</f>
        <v>202.428</v>
      </c>
      <c r="G13" s="10" t="n">
        <f aca="false">SUM(G5:G12)</f>
        <v>267</v>
      </c>
      <c r="H13" s="11" t="n">
        <f aca="false">IFERROR(G13/F13,0)</f>
        <v>1.31898749184895</v>
      </c>
      <c r="I13" s="12" t="str">
        <f aca="false">IF(H13&gt;0.9,"⚠ Überlastet",IF(H13&gt;0.85,"✓ Optimal","◎ Unterauslastet"))</f>
        <v>⚠ Überlastet</v>
      </c>
    </row>
    <row r="15" customFormat="false" ht="15" hidden="false" customHeight="false" outlineLevel="0" collapsed="false">
      <c r="B15" s="13" t="s">
        <v>18</v>
      </c>
      <c r="C15" s="13"/>
      <c r="D15" s="13"/>
      <c r="E15" s="13"/>
      <c r="F15" s="13"/>
      <c r="G15" s="13"/>
      <c r="H15" s="13"/>
      <c r="I15" s="13"/>
    </row>
    <row r="16" customFormat="false" ht="18" hidden="false" customHeight="true" outlineLevel="0" collapsed="false">
      <c r="B16" s="14" t="s">
        <v>19</v>
      </c>
      <c r="C16" s="15" t="s">
        <v>20</v>
      </c>
      <c r="D16" s="15"/>
      <c r="E16" s="15"/>
      <c r="F16" s="15"/>
      <c r="G16" s="15"/>
      <c r="H16" s="15"/>
      <c r="I16" s="15"/>
    </row>
    <row r="17" customFormat="false" ht="18" hidden="false" customHeight="true" outlineLevel="0" collapsed="false">
      <c r="B17" s="14" t="s">
        <v>21</v>
      </c>
      <c r="C17" s="15" t="s">
        <v>22</v>
      </c>
      <c r="D17" s="15"/>
      <c r="E17" s="15"/>
      <c r="F17" s="15"/>
      <c r="G17" s="15"/>
      <c r="H17" s="15"/>
      <c r="I17" s="15"/>
    </row>
    <row r="18" customFormat="false" ht="18" hidden="false" customHeight="true" outlineLevel="0" collapsed="false">
      <c r="B18" s="14" t="s">
        <v>23</v>
      </c>
      <c r="C18" s="15" t="s">
        <v>24</v>
      </c>
      <c r="D18" s="15"/>
      <c r="E18" s="15"/>
      <c r="F18" s="15"/>
      <c r="G18" s="15"/>
      <c r="H18" s="15"/>
      <c r="I18" s="15"/>
    </row>
    <row r="19" customFormat="false" ht="18" hidden="false" customHeight="true" outlineLevel="0" collapsed="false">
      <c r="B19" s="14" t="s">
        <v>25</v>
      </c>
      <c r="C19" s="15" t="s">
        <v>26</v>
      </c>
      <c r="D19" s="15"/>
      <c r="E19" s="15"/>
      <c r="F19" s="15"/>
      <c r="G19" s="15"/>
      <c r="H19" s="15"/>
      <c r="I19" s="15"/>
    </row>
    <row r="20" customFormat="false" ht="18" hidden="false" customHeight="true" outlineLevel="0" collapsed="false">
      <c r="B20" s="14" t="s">
        <v>27</v>
      </c>
      <c r="C20" s="15" t="s">
        <v>28</v>
      </c>
      <c r="D20" s="15"/>
      <c r="E20" s="15"/>
      <c r="F20" s="15"/>
      <c r="G20" s="15"/>
      <c r="H20" s="15"/>
      <c r="I20" s="15"/>
    </row>
    <row r="21" customFormat="false" ht="18" hidden="false" customHeight="true" outlineLevel="0" collapsed="false">
      <c r="B21" s="14" t="s">
        <v>29</v>
      </c>
      <c r="C21" s="15" t="s">
        <v>30</v>
      </c>
      <c r="D21" s="15"/>
      <c r="E21" s="15"/>
      <c r="F21" s="15"/>
      <c r="G21" s="15"/>
      <c r="H21" s="15"/>
      <c r="I21" s="15"/>
    </row>
  </sheetData>
  <mergeCells count="9">
    <mergeCell ref="B2:I2"/>
    <mergeCell ref="B13:E13"/>
    <mergeCell ref="B15:I15"/>
    <mergeCell ref="C16:I16"/>
    <mergeCell ref="C17:I17"/>
    <mergeCell ref="C18:I18"/>
    <mergeCell ref="C19:I19"/>
    <mergeCell ref="C20:I20"/>
    <mergeCell ref="C21:I21"/>
  </mergeCells>
  <conditionalFormatting sqref="H5:H12">
    <cfRule type="cellIs" priority="2" operator="greaterThan" aboveAverage="0" equalAverage="0" bottom="0" percent="0" rank="0" text="" dxfId="0">
      <formula>0.9</formula>
    </cfRule>
    <cfRule type="cellIs" priority="3" operator="between" aboveAverage="0" equalAverage="0" bottom="0" percent="0" rank="0" text="" dxfId="1">
      <formula>0.8</formula>
      <formula>0.9</formula>
    </cfRule>
    <cfRule type="cellIs" priority="4" operator="lessThan" aboveAverage="0" equalAverage="0" bottom="0" percent="0" rank="0" text="" dxfId="2">
      <formula>0.8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2"/>
    <col collapsed="false" customWidth="true" hidden="false" outlineLevel="0" max="4" min="3" style="0" width="20"/>
    <col collapsed="false" customWidth="true" hidden="false" outlineLevel="0" max="5" min="5" style="0" width="2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" t="s">
        <v>31</v>
      </c>
      <c r="C2" s="1"/>
      <c r="D2" s="1"/>
    </row>
    <row r="3" customFormat="false" ht="7.5" hidden="false" customHeight="true" outlineLevel="0" collapsed="false"/>
    <row r="4" customFormat="false" ht="19.5" hidden="false" customHeight="true" outlineLevel="0" collapsed="false">
      <c r="B4" s="16" t="s">
        <v>32</v>
      </c>
      <c r="C4" s="16"/>
      <c r="D4" s="16"/>
    </row>
    <row r="6" customFormat="false" ht="21.75" hidden="false" customHeight="true" outlineLevel="0" collapsed="false">
      <c r="B6" s="17" t="s">
        <v>33</v>
      </c>
      <c r="C6" s="4" t="n">
        <v>40</v>
      </c>
      <c r="D6" s="18" t="s">
        <v>34</v>
      </c>
    </row>
    <row r="7" customFormat="false" ht="21.75" hidden="false" customHeight="true" outlineLevel="0" collapsed="false">
      <c r="B7" s="17" t="s">
        <v>35</v>
      </c>
      <c r="C7" s="5" t="n">
        <v>0.15</v>
      </c>
      <c r="D7" s="18" t="s">
        <v>34</v>
      </c>
    </row>
    <row r="8" customFormat="false" ht="21.75" hidden="false" customHeight="true" outlineLevel="0" collapsed="false">
      <c r="B8" s="17" t="s">
        <v>36</v>
      </c>
      <c r="C8" s="5" t="n">
        <v>0.2</v>
      </c>
      <c r="D8" s="18" t="s">
        <v>34</v>
      </c>
    </row>
    <row r="9" customFormat="false" ht="7.5" hidden="false" customHeight="true" outlineLevel="0" collapsed="false">
      <c r="B9" s="19"/>
      <c r="C9" s="19"/>
      <c r="D9" s="19"/>
    </row>
    <row r="10" customFormat="false" ht="21.75" hidden="false" customHeight="true" outlineLevel="0" collapsed="false">
      <c r="B10" s="14" t="s">
        <v>37</v>
      </c>
      <c r="C10" s="6" t="n">
        <f aca="false">C6</f>
        <v>40</v>
      </c>
      <c r="D10" s="18"/>
    </row>
    <row r="11" customFormat="false" ht="21.75" hidden="false" customHeight="true" outlineLevel="0" collapsed="false">
      <c r="B11" s="14" t="s">
        <v>38</v>
      </c>
      <c r="C11" s="6" t="n">
        <f aca="false">C6*C7</f>
        <v>6</v>
      </c>
      <c r="D11" s="18"/>
    </row>
    <row r="12" customFormat="false" ht="21.75" hidden="false" customHeight="true" outlineLevel="0" collapsed="false">
      <c r="B12" s="14" t="s">
        <v>39</v>
      </c>
      <c r="C12" s="6" t="n">
        <f aca="false">C10-C11</f>
        <v>34</v>
      </c>
      <c r="D12" s="18"/>
    </row>
    <row r="13" customFormat="false" ht="21.75" hidden="false" customHeight="true" outlineLevel="0" collapsed="false">
      <c r="B13" s="14" t="s">
        <v>40</v>
      </c>
      <c r="C13" s="6" t="n">
        <f aca="false">C10*C8</f>
        <v>8</v>
      </c>
      <c r="D13" s="18"/>
    </row>
    <row r="14" customFormat="false" ht="21.75" hidden="false" customHeight="true" outlineLevel="0" collapsed="false">
      <c r="B14" s="20" t="s">
        <v>41</v>
      </c>
      <c r="C14" s="21" t="n">
        <f aca="false">C10*(1-C7)*(1-C8)</f>
        <v>27.2</v>
      </c>
      <c r="D14" s="20"/>
    </row>
    <row r="16" customFormat="false" ht="27.75" hidden="false" customHeight="true" outlineLevel="0" collapsed="false">
      <c r="B16" s="13" t="s">
        <v>42</v>
      </c>
      <c r="C16" s="13"/>
      <c r="D16" s="13"/>
    </row>
    <row r="17" customFormat="false" ht="21.75" hidden="false" customHeight="true" outlineLevel="0" collapsed="false">
      <c r="B17" s="17" t="s">
        <v>43</v>
      </c>
      <c r="C17" s="4" t="n">
        <v>25</v>
      </c>
      <c r="D17" s="18" t="s">
        <v>34</v>
      </c>
    </row>
    <row r="18" customFormat="false" ht="21.75" hidden="false" customHeight="true" outlineLevel="0" collapsed="false">
      <c r="B18" s="22" t="s">
        <v>44</v>
      </c>
      <c r="C18" s="23" t="n">
        <f aca="false">IFERROR(C17/C14,0)</f>
        <v>0.919117647058824</v>
      </c>
      <c r="D18" s="24"/>
    </row>
    <row r="19" customFormat="false" ht="21.75" hidden="false" customHeight="true" outlineLevel="0" collapsed="false">
      <c r="B19" s="22" t="s">
        <v>45</v>
      </c>
      <c r="C19" s="25" t="str">
        <f aca="false">IF(C18&gt;0.9,"⚠ ÜBERLASTET – bitte Aufgaben umverteilen!",IF(C18&gt;0.85,"✓ OPTIMAL – idealer Bereich 80-85%",IF(C18&gt;0,"◎ Unterauslastung – Kapazitäten prüfen","— Keine Last geplant")))</f>
        <v>⚠ ÜBERLASTET – bitte Aufgaben umverteilen!</v>
      </c>
      <c r="D19" s="24"/>
    </row>
    <row r="21" customFormat="false" ht="24" hidden="false" customHeight="true" outlineLevel="0" collapsed="false">
      <c r="B21" s="26" t="s">
        <v>46</v>
      </c>
      <c r="C21" s="26"/>
      <c r="D21" s="26"/>
    </row>
    <row r="22" customFormat="false" ht="18" hidden="false" customHeight="true" outlineLevel="0" collapsed="false">
      <c r="B22" s="27" t="s">
        <v>47</v>
      </c>
      <c r="C22" s="27"/>
      <c r="D22" s="27"/>
    </row>
  </sheetData>
  <mergeCells count="6">
    <mergeCell ref="B2:D2"/>
    <mergeCell ref="B4:D4"/>
    <mergeCell ref="B9:D9"/>
    <mergeCell ref="B16:D16"/>
    <mergeCell ref="B21:D21"/>
    <mergeCell ref="B22:D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"/>
    <col collapsed="false" customWidth="true" hidden="false" outlineLevel="0" max="3" min="3" style="0" width="28"/>
    <col collapsed="false" customWidth="true" hidden="false" outlineLevel="0" max="6" min="4" style="0" width="14"/>
    <col collapsed="false" customWidth="true" hidden="false" outlineLevel="0" max="8" min="7" style="0" width="16"/>
    <col collapsed="false" customWidth="true" hidden="false" outlineLevel="0" max="9" min="9" style="0" width="20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" t="s">
        <v>48</v>
      </c>
      <c r="C2" s="1"/>
      <c r="D2" s="1"/>
      <c r="E2" s="1"/>
      <c r="F2" s="1"/>
      <c r="G2" s="1"/>
      <c r="H2" s="1"/>
      <c r="I2" s="1"/>
    </row>
    <row r="3" customFormat="false" ht="7.5" hidden="false" customHeight="true" outlineLevel="0" collapsed="false"/>
    <row r="4" customFormat="false" ht="21.75" hidden="false" customHeight="true" outlineLevel="0" collapsed="false">
      <c r="B4" s="2" t="s">
        <v>1</v>
      </c>
      <c r="C4" s="2" t="s">
        <v>49</v>
      </c>
      <c r="D4" s="2" t="s">
        <v>50</v>
      </c>
      <c r="E4" s="2" t="s">
        <v>51</v>
      </c>
      <c r="F4" s="2" t="s">
        <v>52</v>
      </c>
      <c r="G4" s="2" t="s">
        <v>53</v>
      </c>
      <c r="H4" s="2" t="s">
        <v>54</v>
      </c>
      <c r="I4" s="2" t="s">
        <v>55</v>
      </c>
    </row>
    <row r="5" customFormat="false" ht="19.5" hidden="false" customHeight="true" outlineLevel="0" collapsed="false">
      <c r="B5" s="3" t="s">
        <v>9</v>
      </c>
      <c r="C5" s="3" t="s">
        <v>56</v>
      </c>
      <c r="D5" s="28" t="s">
        <v>57</v>
      </c>
      <c r="E5" s="28" t="s">
        <v>58</v>
      </c>
      <c r="F5" s="4" t="n">
        <v>15</v>
      </c>
      <c r="G5" s="4" t="n">
        <v>14</v>
      </c>
      <c r="H5" s="6" t="n">
        <f aca="false">IFERROR(G5-F5,"")</f>
        <v>-1</v>
      </c>
      <c r="I5" s="29"/>
    </row>
    <row r="6" customFormat="false" ht="19.5" hidden="false" customHeight="true" outlineLevel="0" collapsed="false">
      <c r="B6" s="3" t="s">
        <v>9</v>
      </c>
      <c r="C6" s="3" t="s">
        <v>59</v>
      </c>
      <c r="D6" s="28" t="s">
        <v>60</v>
      </c>
      <c r="E6" s="28" t="s">
        <v>58</v>
      </c>
      <c r="F6" s="4" t="n">
        <v>10</v>
      </c>
      <c r="G6" s="4" t="n">
        <v>11</v>
      </c>
      <c r="H6" s="6" t="n">
        <f aca="false">IFERROR(G6-F6,"")</f>
        <v>1</v>
      </c>
      <c r="I6" s="29"/>
    </row>
    <row r="7" customFormat="false" ht="19.5" hidden="false" customHeight="true" outlineLevel="0" collapsed="false">
      <c r="B7" s="3" t="s">
        <v>10</v>
      </c>
      <c r="C7" s="3" t="s">
        <v>56</v>
      </c>
      <c r="D7" s="28" t="s">
        <v>57</v>
      </c>
      <c r="E7" s="28" t="s">
        <v>58</v>
      </c>
      <c r="F7" s="4" t="n">
        <v>20</v>
      </c>
      <c r="G7" s="4" t="n">
        <v>18</v>
      </c>
      <c r="H7" s="6" t="n">
        <f aca="false">IFERROR(G7-F7,"")</f>
        <v>-2</v>
      </c>
      <c r="I7" s="29"/>
    </row>
    <row r="8" customFormat="false" ht="19.5" hidden="false" customHeight="true" outlineLevel="0" collapsed="false">
      <c r="B8" s="3" t="s">
        <v>10</v>
      </c>
      <c r="C8" s="3" t="s">
        <v>61</v>
      </c>
      <c r="D8" s="28" t="s">
        <v>62</v>
      </c>
      <c r="E8" s="28" t="s">
        <v>58</v>
      </c>
      <c r="F8" s="4" t="n">
        <v>5</v>
      </c>
      <c r="G8" s="4"/>
      <c r="H8" s="6" t="n">
        <f aca="false">IFERROR(G8-F8,"")</f>
        <v>-5</v>
      </c>
      <c r="I8" s="29"/>
    </row>
    <row r="9" customFormat="false" ht="19.5" hidden="false" customHeight="true" outlineLevel="0" collapsed="false">
      <c r="B9" s="3" t="s">
        <v>11</v>
      </c>
      <c r="C9" s="3" t="s">
        <v>59</v>
      </c>
      <c r="D9" s="28" t="s">
        <v>60</v>
      </c>
      <c r="E9" s="28" t="s">
        <v>58</v>
      </c>
      <c r="F9" s="4" t="n">
        <v>12</v>
      </c>
      <c r="G9" s="4" t="n">
        <v>12</v>
      </c>
      <c r="H9" s="6" t="n">
        <f aca="false">IFERROR(G9-F9,"")</f>
        <v>0</v>
      </c>
      <c r="I9" s="29"/>
    </row>
    <row r="10" customFormat="false" ht="19.5" hidden="false" customHeight="true" outlineLevel="0" collapsed="false">
      <c r="B10" s="3" t="s">
        <v>12</v>
      </c>
      <c r="C10" s="3" t="s">
        <v>63</v>
      </c>
      <c r="D10" s="28" t="s">
        <v>64</v>
      </c>
      <c r="E10" s="28" t="s">
        <v>58</v>
      </c>
      <c r="F10" s="4" t="n">
        <v>18</v>
      </c>
      <c r="G10" s="4" t="n">
        <v>20</v>
      </c>
      <c r="H10" s="6" t="n">
        <f aca="false">IFERROR(G10-F10,"")</f>
        <v>2</v>
      </c>
      <c r="I10" s="29"/>
    </row>
    <row r="11" customFormat="false" ht="19.5" hidden="false" customHeight="true" outlineLevel="0" collapsed="false">
      <c r="B11" s="3" t="s">
        <v>13</v>
      </c>
      <c r="C11" s="3" t="s">
        <v>56</v>
      </c>
      <c r="D11" s="28" t="s">
        <v>65</v>
      </c>
      <c r="E11" s="28" t="s">
        <v>58</v>
      </c>
      <c r="F11" s="4" t="n">
        <v>10</v>
      </c>
      <c r="G11" s="4" t="n">
        <v>9</v>
      </c>
      <c r="H11" s="6" t="n">
        <f aca="false">IFERROR(G11-F11,"")</f>
        <v>-1</v>
      </c>
      <c r="I11" s="29"/>
    </row>
    <row r="12" customFormat="false" ht="19.5" hidden="false" customHeight="true" outlineLevel="0" collapsed="false">
      <c r="B12" s="3" t="s">
        <v>14</v>
      </c>
      <c r="C12" s="3" t="s">
        <v>61</v>
      </c>
      <c r="D12" s="28" t="s">
        <v>57</v>
      </c>
      <c r="E12" s="28" t="s">
        <v>58</v>
      </c>
      <c r="F12" s="4" t="n">
        <v>22</v>
      </c>
      <c r="G12" s="4"/>
      <c r="H12" s="6" t="n">
        <f aca="false">IFERROR(G12-F12,"")</f>
        <v>-22</v>
      </c>
      <c r="I12" s="29"/>
    </row>
    <row r="13" customFormat="false" ht="19.5" hidden="false" customHeight="true" outlineLevel="0" collapsed="false">
      <c r="B13" s="3" t="s">
        <v>15</v>
      </c>
      <c r="C13" s="3" t="s">
        <v>59</v>
      </c>
      <c r="D13" s="28" t="s">
        <v>66</v>
      </c>
      <c r="E13" s="28" t="s">
        <v>58</v>
      </c>
      <c r="F13" s="4" t="n">
        <v>8</v>
      </c>
      <c r="G13" s="4" t="n">
        <v>8</v>
      </c>
      <c r="H13" s="6" t="n">
        <f aca="false">IFERROR(G13-F13,"")</f>
        <v>0</v>
      </c>
      <c r="I13" s="29"/>
    </row>
    <row r="14" customFormat="false" ht="19.5" hidden="false" customHeight="true" outlineLevel="0" collapsed="false">
      <c r="B14" s="3" t="s">
        <v>16</v>
      </c>
      <c r="C14" s="3" t="s">
        <v>63</v>
      </c>
      <c r="D14" s="28" t="s">
        <v>57</v>
      </c>
      <c r="E14" s="28" t="s">
        <v>58</v>
      </c>
      <c r="F14" s="4" t="n">
        <v>16</v>
      </c>
      <c r="G14" s="4" t="n">
        <v>15</v>
      </c>
      <c r="H14" s="6" t="n">
        <f aca="false">IFERROR(G14-F14,"")</f>
        <v>-1</v>
      </c>
      <c r="I14" s="29"/>
    </row>
    <row r="15" customFormat="false" ht="19.5" hidden="false" customHeight="true" outlineLevel="0" collapsed="false">
      <c r="B15" s="3" t="s">
        <v>9</v>
      </c>
      <c r="C15" s="3" t="s">
        <v>56</v>
      </c>
      <c r="D15" s="28" t="s">
        <v>57</v>
      </c>
      <c r="E15" s="28" t="s">
        <v>67</v>
      </c>
      <c r="F15" s="4" t="n">
        <v>15</v>
      </c>
      <c r="G15" s="4"/>
      <c r="H15" s="6" t="n">
        <f aca="false">IFERROR(G15-F15,"")</f>
        <v>-15</v>
      </c>
      <c r="I15" s="29"/>
    </row>
    <row r="16" customFormat="false" ht="19.5" hidden="false" customHeight="true" outlineLevel="0" collapsed="false">
      <c r="B16" s="3" t="s">
        <v>9</v>
      </c>
      <c r="C16" s="3" t="s">
        <v>59</v>
      </c>
      <c r="D16" s="28" t="s">
        <v>60</v>
      </c>
      <c r="E16" s="28" t="s">
        <v>67</v>
      </c>
      <c r="F16" s="4" t="n">
        <v>10</v>
      </c>
      <c r="G16" s="4"/>
      <c r="H16" s="6" t="n">
        <f aca="false">IFERROR(G16-F16,"")</f>
        <v>-10</v>
      </c>
      <c r="I16" s="29"/>
    </row>
    <row r="17" customFormat="false" ht="19.5" hidden="false" customHeight="true" outlineLevel="0" collapsed="false">
      <c r="B17" s="3" t="s">
        <v>10</v>
      </c>
      <c r="C17" s="3" t="s">
        <v>56</v>
      </c>
      <c r="D17" s="28" t="s">
        <v>57</v>
      </c>
      <c r="E17" s="28" t="s">
        <v>67</v>
      </c>
      <c r="F17" s="4" t="n">
        <v>20</v>
      </c>
      <c r="G17" s="4"/>
      <c r="H17" s="6" t="n">
        <f aca="false">IFERROR(G17-F17,"")</f>
        <v>-20</v>
      </c>
      <c r="I17" s="29"/>
    </row>
    <row r="18" customFormat="false" ht="19.5" hidden="false" customHeight="true" outlineLevel="0" collapsed="false">
      <c r="B18" s="3" t="s">
        <v>11</v>
      </c>
      <c r="C18" s="3" t="s">
        <v>59</v>
      </c>
      <c r="D18" s="28" t="s">
        <v>60</v>
      </c>
      <c r="E18" s="28" t="s">
        <v>67</v>
      </c>
      <c r="F18" s="4" t="n">
        <v>12</v>
      </c>
      <c r="G18" s="4"/>
      <c r="H18" s="6" t="n">
        <f aca="false">IFERROR(G18-F18,"")</f>
        <v>-12</v>
      </c>
      <c r="I18" s="29"/>
    </row>
    <row r="19" customFormat="false" ht="19.5" hidden="false" customHeight="true" outlineLevel="0" collapsed="false">
      <c r="B19" s="3" t="s">
        <v>12</v>
      </c>
      <c r="C19" s="3" t="s">
        <v>63</v>
      </c>
      <c r="D19" s="28" t="s">
        <v>64</v>
      </c>
      <c r="E19" s="28" t="s">
        <v>67</v>
      </c>
      <c r="F19" s="4" t="n">
        <v>18</v>
      </c>
      <c r="G19" s="4"/>
      <c r="H19" s="6" t="n">
        <f aca="false">IFERROR(G19-F19,"")</f>
        <v>-18</v>
      </c>
      <c r="I19" s="29"/>
    </row>
    <row r="20" customFormat="false" ht="19.5" hidden="false" customHeight="true" outlineLevel="0" collapsed="false">
      <c r="B20" s="3" t="s">
        <v>13</v>
      </c>
      <c r="C20" s="3" t="s">
        <v>56</v>
      </c>
      <c r="D20" s="28" t="s">
        <v>65</v>
      </c>
      <c r="E20" s="28" t="s">
        <v>67</v>
      </c>
      <c r="F20" s="4" t="n">
        <v>10</v>
      </c>
      <c r="G20" s="4"/>
      <c r="H20" s="6" t="n">
        <f aca="false">IFERROR(G20-F20,"")</f>
        <v>-10</v>
      </c>
      <c r="I20" s="29"/>
    </row>
    <row r="21" customFormat="false" ht="19.5" hidden="false" customHeight="true" outlineLevel="0" collapsed="false">
      <c r="B21" s="3" t="s">
        <v>14</v>
      </c>
      <c r="C21" s="3" t="s">
        <v>61</v>
      </c>
      <c r="D21" s="28" t="s">
        <v>57</v>
      </c>
      <c r="E21" s="28" t="s">
        <v>67</v>
      </c>
      <c r="F21" s="4" t="n">
        <v>22</v>
      </c>
      <c r="G21" s="4"/>
      <c r="H21" s="6" t="n">
        <f aca="false">IFERROR(G21-F21,"")</f>
        <v>-22</v>
      </c>
      <c r="I21" s="29"/>
    </row>
    <row r="22" customFormat="false" ht="19.5" hidden="false" customHeight="true" outlineLevel="0" collapsed="false">
      <c r="B22" s="3" t="s">
        <v>15</v>
      </c>
      <c r="C22" s="3" t="s">
        <v>59</v>
      </c>
      <c r="D22" s="28" t="s">
        <v>66</v>
      </c>
      <c r="E22" s="28" t="s">
        <v>67</v>
      </c>
      <c r="F22" s="4" t="n">
        <v>8</v>
      </c>
      <c r="G22" s="4"/>
      <c r="H22" s="6" t="n">
        <f aca="false">IFERROR(G22-F22,"")</f>
        <v>-8</v>
      </c>
      <c r="I22" s="29"/>
    </row>
    <row r="23" customFormat="false" ht="19.5" hidden="false" customHeight="true" outlineLevel="0" collapsed="false">
      <c r="B23" s="3" t="s">
        <v>16</v>
      </c>
      <c r="C23" s="3" t="s">
        <v>63</v>
      </c>
      <c r="D23" s="28" t="s">
        <v>57</v>
      </c>
      <c r="E23" s="28" t="s">
        <v>67</v>
      </c>
      <c r="F23" s="4" t="n">
        <v>16</v>
      </c>
      <c r="G23" s="4"/>
      <c r="H23" s="6" t="n">
        <f aca="false">IFERROR(G23-F23,"")</f>
        <v>-16</v>
      </c>
      <c r="I23" s="29"/>
    </row>
    <row r="24" customFormat="false" ht="24" hidden="false" customHeight="true" outlineLevel="0" collapsed="false">
      <c r="B24" s="9" t="s">
        <v>68</v>
      </c>
      <c r="C24" s="9"/>
      <c r="D24" s="9"/>
      <c r="E24" s="9"/>
      <c r="F24" s="10" t="n">
        <f aca="false">SUM(F5:F23)</f>
        <v>267</v>
      </c>
      <c r="G24" s="10" t="n">
        <f aca="false">SUM(G5:G23)</f>
        <v>107</v>
      </c>
      <c r="H24" s="10" t="n">
        <f aca="false">IFERROR(G24-F24,"")</f>
        <v>-160</v>
      </c>
    </row>
  </sheetData>
  <mergeCells count="2">
    <mergeCell ref="B2:I2"/>
    <mergeCell ref="B24:E24"/>
  </mergeCells>
  <conditionalFormatting sqref="H5:H23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Q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"/>
    <col collapsed="false" customWidth="true" hidden="false" outlineLevel="0" max="15" min="3" style="0" width="8"/>
    <col collapsed="false" customWidth="true" hidden="false" outlineLevel="0" max="16" min="16" style="0" width="14"/>
    <col collapsed="false" customWidth="true" hidden="false" outlineLevel="0" max="17" min="17" style="0" width="18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" t="s">
        <v>69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customFormat="false" ht="7.5" hidden="false" customHeight="true" outlineLevel="0" collapsed="false"/>
    <row r="4" customFormat="false" ht="21.75" hidden="false" customHeight="true" outlineLevel="0" collapsed="false">
      <c r="B4" s="30" t="s">
        <v>1</v>
      </c>
      <c r="C4" s="30" t="s">
        <v>58</v>
      </c>
      <c r="D4" s="30" t="s">
        <v>67</v>
      </c>
      <c r="E4" s="30" t="s">
        <v>70</v>
      </c>
      <c r="F4" s="30" t="s">
        <v>71</v>
      </c>
      <c r="G4" s="30" t="s">
        <v>72</v>
      </c>
      <c r="H4" s="30" t="s">
        <v>73</v>
      </c>
      <c r="I4" s="30" t="s">
        <v>74</v>
      </c>
      <c r="J4" s="30" t="s">
        <v>75</v>
      </c>
      <c r="K4" s="30" t="s">
        <v>76</v>
      </c>
      <c r="L4" s="30" t="s">
        <v>77</v>
      </c>
      <c r="M4" s="30" t="s">
        <v>78</v>
      </c>
      <c r="N4" s="30" t="s">
        <v>79</v>
      </c>
      <c r="O4" s="30" t="s">
        <v>80</v>
      </c>
      <c r="P4" s="30" t="s">
        <v>81</v>
      </c>
      <c r="Q4" s="30" t="s">
        <v>82</v>
      </c>
    </row>
    <row r="5" customFormat="false" ht="21.75" hidden="false" customHeight="true" outlineLevel="0" collapsed="false">
      <c r="B5" s="31" t="s">
        <v>9</v>
      </c>
      <c r="C5" s="32" t="s">
        <v>83</v>
      </c>
      <c r="D5" s="32" t="s">
        <v>83</v>
      </c>
      <c r="E5" s="33"/>
      <c r="F5" s="33"/>
      <c r="G5" s="33"/>
      <c r="H5" s="34" t="s">
        <v>84</v>
      </c>
      <c r="I5" s="33"/>
      <c r="J5" s="33"/>
      <c r="K5" s="33"/>
      <c r="L5" s="33"/>
      <c r="M5" s="33"/>
      <c r="N5" s="33"/>
      <c r="O5" s="33"/>
      <c r="P5" s="35" t="n">
        <f aca="false">COUNTIF(C5:O5,"U")*5+COUNTIF(C5:O5,"K")*5+COUNTIF(C5:O5,"F")*1+COUNTIF(C5:O5,"W")*5</f>
        <v>11</v>
      </c>
      <c r="Q5" s="7" t="n">
        <f aca="false">IFERROR(P5/(13*5),0)</f>
        <v>0.169230769230769</v>
      </c>
    </row>
    <row r="6" customFormat="false" ht="21.75" hidden="false" customHeight="true" outlineLevel="0" collapsed="false">
      <c r="B6" s="31" t="s">
        <v>10</v>
      </c>
      <c r="C6" s="33"/>
      <c r="D6" s="33"/>
      <c r="E6" s="36" t="s">
        <v>85</v>
      </c>
      <c r="F6" s="33"/>
      <c r="G6" s="33"/>
      <c r="H6" s="34" t="s">
        <v>84</v>
      </c>
      <c r="I6" s="33"/>
      <c r="J6" s="33"/>
      <c r="K6" s="33"/>
      <c r="L6" s="33"/>
      <c r="M6" s="33"/>
      <c r="N6" s="33"/>
      <c r="O6" s="33"/>
      <c r="P6" s="35" t="n">
        <f aca="false">COUNTIF(C6:O6,"U")*5+COUNTIF(C6:O6,"K")*5+COUNTIF(C6:O6,"F")*1+COUNTIF(C6:O6,"W")*5</f>
        <v>6</v>
      </c>
      <c r="Q6" s="7" t="n">
        <f aca="false">IFERROR(P6/(13*5),0)</f>
        <v>0.0923076923076923</v>
      </c>
    </row>
    <row r="7" customFormat="false" ht="21.75" hidden="false" customHeight="true" outlineLevel="0" collapsed="false">
      <c r="B7" s="31" t="s">
        <v>11</v>
      </c>
      <c r="C7" s="33"/>
      <c r="D7" s="33"/>
      <c r="E7" s="33"/>
      <c r="F7" s="37" t="s">
        <v>86</v>
      </c>
      <c r="G7" s="37" t="s">
        <v>86</v>
      </c>
      <c r="H7" s="34" t="s">
        <v>84</v>
      </c>
      <c r="I7" s="33"/>
      <c r="J7" s="33"/>
      <c r="K7" s="33"/>
      <c r="L7" s="33"/>
      <c r="M7" s="33"/>
      <c r="N7" s="33"/>
      <c r="O7" s="33"/>
      <c r="P7" s="35" t="n">
        <f aca="false">COUNTIF(C7:O7,"U")*5+COUNTIF(C7:O7,"K")*5+COUNTIF(C7:O7,"F")*1+COUNTIF(C7:O7,"W")*5</f>
        <v>11</v>
      </c>
      <c r="Q7" s="7" t="n">
        <f aca="false">IFERROR(P7/(13*5),0)</f>
        <v>0.169230769230769</v>
      </c>
    </row>
    <row r="8" customFormat="false" ht="21.75" hidden="false" customHeight="true" outlineLevel="0" collapsed="false">
      <c r="B8" s="31" t="s">
        <v>12</v>
      </c>
      <c r="C8" s="33"/>
      <c r="D8" s="33"/>
      <c r="E8" s="33"/>
      <c r="F8" s="33"/>
      <c r="G8" s="33"/>
      <c r="H8" s="34" t="s">
        <v>84</v>
      </c>
      <c r="I8" s="32" t="s">
        <v>83</v>
      </c>
      <c r="J8" s="32" t="s">
        <v>83</v>
      </c>
      <c r="K8" s="33"/>
      <c r="L8" s="33"/>
      <c r="M8" s="33"/>
      <c r="N8" s="33"/>
      <c r="O8" s="33"/>
      <c r="P8" s="35" t="n">
        <f aca="false">COUNTIF(C8:O8,"U")*5+COUNTIF(C8:O8,"K")*5+COUNTIF(C8:O8,"F")*1+COUNTIF(C8:O8,"W")*5</f>
        <v>11</v>
      </c>
      <c r="Q8" s="7" t="n">
        <f aca="false">IFERROR(P8/(13*5),0)</f>
        <v>0.169230769230769</v>
      </c>
    </row>
    <row r="9" customFormat="false" ht="21.75" hidden="false" customHeight="true" outlineLevel="0" collapsed="false">
      <c r="B9" s="31" t="s">
        <v>13</v>
      </c>
      <c r="C9" s="33"/>
      <c r="D9" s="33"/>
      <c r="E9" s="33"/>
      <c r="F9" s="33"/>
      <c r="G9" s="33"/>
      <c r="H9" s="34" t="s">
        <v>84</v>
      </c>
      <c r="I9" s="33"/>
      <c r="J9" s="33"/>
      <c r="K9" s="33"/>
      <c r="L9" s="33"/>
      <c r="M9" s="33"/>
      <c r="N9" s="33"/>
      <c r="O9" s="33"/>
      <c r="P9" s="35" t="n">
        <f aca="false">COUNTIF(C9:O9,"U")*5+COUNTIF(C9:O9,"K")*5+COUNTIF(C9:O9,"F")*1+COUNTIF(C9:O9,"W")*5</f>
        <v>1</v>
      </c>
      <c r="Q9" s="7" t="n">
        <f aca="false">IFERROR(P9/(13*5),0)</f>
        <v>0.0153846153846154</v>
      </c>
    </row>
    <row r="10" customFormat="false" ht="21.75" hidden="false" customHeight="true" outlineLevel="0" collapsed="false">
      <c r="B10" s="31" t="s">
        <v>14</v>
      </c>
      <c r="C10" s="33"/>
      <c r="D10" s="33"/>
      <c r="E10" s="33"/>
      <c r="F10" s="33"/>
      <c r="G10" s="33"/>
      <c r="H10" s="34" t="s">
        <v>84</v>
      </c>
      <c r="I10" s="33"/>
      <c r="J10" s="33"/>
      <c r="K10" s="36" t="s">
        <v>85</v>
      </c>
      <c r="L10" s="33"/>
      <c r="M10" s="33"/>
      <c r="N10" s="33"/>
      <c r="O10" s="33"/>
      <c r="P10" s="35" t="n">
        <f aca="false">COUNTIF(C10:O10,"U")*5+COUNTIF(C10:O10,"K")*5+COUNTIF(C10:O10,"F")*1+COUNTIF(C10:O10,"W")*5</f>
        <v>6</v>
      </c>
      <c r="Q10" s="7" t="n">
        <f aca="false">IFERROR(P10/(13*5),0)</f>
        <v>0.0923076923076923</v>
      </c>
    </row>
    <row r="11" customFormat="false" ht="21.75" hidden="false" customHeight="true" outlineLevel="0" collapsed="false">
      <c r="B11" s="31" t="s">
        <v>15</v>
      </c>
      <c r="C11" s="33"/>
      <c r="D11" s="33"/>
      <c r="E11" s="33"/>
      <c r="F11" s="33"/>
      <c r="G11" s="33"/>
      <c r="H11" s="34" t="s">
        <v>84</v>
      </c>
      <c r="I11" s="33"/>
      <c r="J11" s="33"/>
      <c r="K11" s="33"/>
      <c r="L11" s="32" t="s">
        <v>83</v>
      </c>
      <c r="M11" s="33"/>
      <c r="N11" s="33"/>
      <c r="O11" s="33"/>
      <c r="P11" s="35" t="n">
        <f aca="false">COUNTIF(C11:O11,"U")*5+COUNTIF(C11:O11,"K")*5+COUNTIF(C11:O11,"F")*1+COUNTIF(C11:O11,"W")*5</f>
        <v>6</v>
      </c>
      <c r="Q11" s="7" t="n">
        <f aca="false">IFERROR(P11/(13*5),0)</f>
        <v>0.0923076923076923</v>
      </c>
    </row>
    <row r="12" customFormat="false" ht="21.75" hidden="false" customHeight="true" outlineLevel="0" collapsed="false">
      <c r="B12" s="31" t="s">
        <v>16</v>
      </c>
      <c r="C12" s="33"/>
      <c r="D12" s="33"/>
      <c r="E12" s="33"/>
      <c r="F12" s="33"/>
      <c r="G12" s="33"/>
      <c r="H12" s="34" t="s">
        <v>84</v>
      </c>
      <c r="I12" s="33"/>
      <c r="J12" s="33"/>
      <c r="K12" s="33"/>
      <c r="L12" s="33"/>
      <c r="M12" s="37" t="s">
        <v>86</v>
      </c>
      <c r="N12" s="33"/>
      <c r="O12" s="33"/>
      <c r="P12" s="35" t="n">
        <f aca="false">COUNTIF(C12:O12,"U")*5+COUNTIF(C12:O12,"K")*5+COUNTIF(C12:O12,"F")*1+COUNTIF(C12:O12,"W")*5</f>
        <v>6</v>
      </c>
      <c r="Q12" s="7" t="n">
        <f aca="false">IFERROR(P12/(13*5),0)</f>
        <v>0.0923076923076923</v>
      </c>
    </row>
    <row r="14" customFormat="false" ht="24" hidden="false" customHeight="true" outlineLevel="0" collapsed="false">
      <c r="B14" s="13" t="s">
        <v>87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customFormat="false" ht="19.5" hidden="false" customHeight="true" outlineLevel="0" collapsed="false">
      <c r="B15" s="38" t="s">
        <v>88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</row>
    <row r="16" customFormat="false" ht="19.5" hidden="false" customHeight="true" outlineLevel="0" collapsed="false">
      <c r="B16" s="40" t="s">
        <v>89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customFormat="false" ht="19.5" hidden="false" customHeight="true" outlineLevel="0" collapsed="false">
      <c r="B17" s="41" t="s">
        <v>90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</row>
    <row r="18" customFormat="false" ht="19.5" hidden="false" customHeight="true" outlineLevel="0" collapsed="false">
      <c r="B18" s="42" t="s">
        <v>91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</row>
  </sheetData>
  <mergeCells count="6">
    <mergeCell ref="B2:P2"/>
    <mergeCell ref="B14:Q14"/>
    <mergeCell ref="C15:Q15"/>
    <mergeCell ref="C16:Q16"/>
    <mergeCell ref="C17:Q17"/>
    <mergeCell ref="C18:Q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4"/>
    <col collapsed="false" customWidth="true" hidden="false" outlineLevel="0" max="7" min="3" style="0" width="16"/>
    <col collapsed="false" customWidth="true" hidden="false" outlineLevel="0" max="8" min="8" style="0" width="18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" t="s">
        <v>92</v>
      </c>
      <c r="C2" s="1"/>
      <c r="D2" s="1"/>
      <c r="E2" s="1"/>
      <c r="F2" s="1"/>
      <c r="G2" s="1"/>
      <c r="H2" s="1"/>
    </row>
    <row r="3" customFormat="false" ht="7.5" hidden="false" customHeight="true" outlineLevel="0" collapsed="false"/>
    <row r="4" customFormat="false" ht="21.75" hidden="false" customHeight="true" outlineLevel="0" collapsed="false">
      <c r="B4" s="2" t="s">
        <v>93</v>
      </c>
      <c r="C4" s="2" t="s">
        <v>50</v>
      </c>
      <c r="D4" s="2" t="s">
        <v>94</v>
      </c>
      <c r="E4" s="2" t="s">
        <v>95</v>
      </c>
      <c r="F4" s="2" t="s">
        <v>96</v>
      </c>
      <c r="G4" s="2" t="s">
        <v>97</v>
      </c>
      <c r="H4" s="2" t="s">
        <v>8</v>
      </c>
      <c r="I4" s="2" t="s">
        <v>98</v>
      </c>
    </row>
    <row r="5" customFormat="false" ht="21.75" hidden="false" customHeight="true" outlineLevel="0" collapsed="false">
      <c r="B5" s="28" t="s">
        <v>56</v>
      </c>
      <c r="C5" s="28" t="s">
        <v>57</v>
      </c>
      <c r="D5" s="43" t="n">
        <v>160</v>
      </c>
      <c r="E5" s="28" t="n">
        <v>1</v>
      </c>
      <c r="F5" s="28" t="n">
        <v>8</v>
      </c>
      <c r="G5" s="28" t="s">
        <v>9</v>
      </c>
      <c r="H5" s="28" t="s">
        <v>99</v>
      </c>
      <c r="I5" s="28" t="s">
        <v>100</v>
      </c>
    </row>
    <row r="6" customFormat="false" ht="21.75" hidden="false" customHeight="true" outlineLevel="0" collapsed="false">
      <c r="B6" s="28" t="s">
        <v>59</v>
      </c>
      <c r="C6" s="28" t="s">
        <v>60</v>
      </c>
      <c r="D6" s="43" t="n">
        <v>90</v>
      </c>
      <c r="E6" s="28" t="n">
        <v>1</v>
      </c>
      <c r="F6" s="28" t="n">
        <v>6</v>
      </c>
      <c r="G6" s="28" t="s">
        <v>10</v>
      </c>
      <c r="H6" s="28" t="s">
        <v>99</v>
      </c>
      <c r="I6" s="28" t="s">
        <v>101</v>
      </c>
    </row>
    <row r="7" customFormat="false" ht="21.75" hidden="false" customHeight="true" outlineLevel="0" collapsed="false">
      <c r="B7" s="28" t="s">
        <v>61</v>
      </c>
      <c r="C7" s="28" t="s">
        <v>62</v>
      </c>
      <c r="D7" s="43" t="n">
        <v>60</v>
      </c>
      <c r="E7" s="28" t="n">
        <v>3</v>
      </c>
      <c r="F7" s="28" t="n">
        <v>10</v>
      </c>
      <c r="G7" s="28" t="s">
        <v>11</v>
      </c>
      <c r="H7" s="28" t="s">
        <v>102</v>
      </c>
      <c r="I7" s="28" t="s">
        <v>103</v>
      </c>
    </row>
    <row r="8" customFormat="false" ht="21.75" hidden="false" customHeight="true" outlineLevel="0" collapsed="false">
      <c r="B8" s="28" t="s">
        <v>63</v>
      </c>
      <c r="C8" s="28" t="s">
        <v>64</v>
      </c>
      <c r="D8" s="43" t="n">
        <v>120</v>
      </c>
      <c r="E8" s="28" t="n">
        <v>2</v>
      </c>
      <c r="F8" s="28" t="n">
        <v>9</v>
      </c>
      <c r="G8" s="28" t="s">
        <v>12</v>
      </c>
      <c r="H8" s="28" t="s">
        <v>99</v>
      </c>
      <c r="I8" s="28" t="s">
        <v>100</v>
      </c>
    </row>
    <row r="9" customFormat="false" ht="21.75" hidden="false" customHeight="true" outlineLevel="0" collapsed="false">
      <c r="B9" s="28" t="s">
        <v>104</v>
      </c>
      <c r="C9" s="28" t="s">
        <v>66</v>
      </c>
      <c r="D9" s="43" t="n">
        <v>40</v>
      </c>
      <c r="E9" s="28" t="n">
        <v>5</v>
      </c>
      <c r="F9" s="28" t="n">
        <v>12</v>
      </c>
      <c r="G9" s="28" t="s">
        <v>15</v>
      </c>
      <c r="H9" s="28" t="s">
        <v>102</v>
      </c>
      <c r="I9" s="28" t="s">
        <v>101</v>
      </c>
    </row>
    <row r="10" customFormat="false" ht="24" hidden="false" customHeight="true" outlineLevel="0" collapsed="false">
      <c r="B10" s="9" t="s">
        <v>105</v>
      </c>
      <c r="C10" s="9"/>
      <c r="D10" s="44" t="n">
        <f aca="false">SUM(D5:D9)</f>
        <v>470</v>
      </c>
      <c r="E10" s="45"/>
      <c r="F10" s="45"/>
      <c r="G10" s="45"/>
      <c r="H10" s="45"/>
      <c r="I10" s="45"/>
    </row>
  </sheetData>
  <mergeCells count="2">
    <mergeCell ref="B2:H2"/>
    <mergeCell ref="B10:C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2"/>
    <col collapsed="false" customWidth="true" hidden="false" outlineLevel="0" max="3" min="3" style="0" width="68"/>
    <col collapsed="false" customWidth="true" hidden="false" outlineLevel="0" max="4" min="4" style="0" width="2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" t="s">
        <v>106</v>
      </c>
      <c r="C2" s="1"/>
    </row>
    <row r="3" customFormat="false" ht="7.5" hidden="false" customHeight="true" outlineLevel="0" collapsed="false"/>
    <row r="4" customFormat="false" ht="27.75" hidden="false" customHeight="true" outlineLevel="0" collapsed="false">
      <c r="B4" s="13" t="s">
        <v>107</v>
      </c>
      <c r="C4" s="13"/>
    </row>
    <row r="5" customFormat="false" ht="18" hidden="false" customHeight="true" outlineLevel="0" collapsed="false">
      <c r="B5" s="46" t="s">
        <v>108</v>
      </c>
      <c r="C5" s="46"/>
    </row>
    <row r="6" customFormat="false" ht="18" hidden="false" customHeight="true" outlineLevel="0" collapsed="false">
      <c r="B6" s="47" t="s">
        <v>109</v>
      </c>
      <c r="C6" s="47"/>
    </row>
    <row r="7" customFormat="false" ht="18" hidden="false" customHeight="true" outlineLevel="0" collapsed="false">
      <c r="B7" s="46" t="s">
        <v>110</v>
      </c>
      <c r="C7" s="46"/>
    </row>
    <row r="9" customFormat="false" ht="27.75" hidden="false" customHeight="true" outlineLevel="0" collapsed="false">
      <c r="B9" s="13" t="s">
        <v>111</v>
      </c>
      <c r="C9" s="13"/>
    </row>
    <row r="10" customFormat="false" ht="18" hidden="false" customHeight="true" outlineLevel="0" collapsed="false">
      <c r="B10" s="47" t="s">
        <v>112</v>
      </c>
      <c r="C10" s="47"/>
    </row>
    <row r="11" customFormat="false" ht="18" hidden="false" customHeight="true" outlineLevel="0" collapsed="false">
      <c r="B11" s="46" t="s">
        <v>113</v>
      </c>
      <c r="C11" s="46"/>
    </row>
    <row r="12" customFormat="false" ht="18" hidden="false" customHeight="true" outlineLevel="0" collapsed="false">
      <c r="B12" s="47" t="s">
        <v>114</v>
      </c>
      <c r="C12" s="47"/>
    </row>
    <row r="14" customFormat="false" ht="27.75" hidden="false" customHeight="true" outlineLevel="0" collapsed="false">
      <c r="B14" s="13" t="s">
        <v>115</v>
      </c>
      <c r="C14" s="13"/>
    </row>
    <row r="15" customFormat="false" ht="18" hidden="false" customHeight="true" outlineLevel="0" collapsed="false">
      <c r="B15" s="46" t="s">
        <v>116</v>
      </c>
      <c r="C15" s="46"/>
    </row>
    <row r="16" customFormat="false" ht="18" hidden="false" customHeight="true" outlineLevel="0" collapsed="false">
      <c r="B16" s="47" t="s">
        <v>117</v>
      </c>
      <c r="C16" s="47"/>
    </row>
    <row r="18" customFormat="false" ht="27.75" hidden="false" customHeight="true" outlineLevel="0" collapsed="false">
      <c r="B18" s="13" t="s">
        <v>118</v>
      </c>
      <c r="C18" s="13"/>
    </row>
    <row r="19" customFormat="false" ht="18" hidden="false" customHeight="true" outlineLevel="0" collapsed="false">
      <c r="B19" s="46" t="s">
        <v>119</v>
      </c>
      <c r="C19" s="46"/>
    </row>
    <row r="20" customFormat="false" ht="18" hidden="false" customHeight="true" outlineLevel="0" collapsed="false">
      <c r="B20" s="47" t="s">
        <v>120</v>
      </c>
      <c r="C20" s="47"/>
    </row>
    <row r="22" customFormat="false" ht="27.75" hidden="false" customHeight="true" outlineLevel="0" collapsed="false">
      <c r="B22" s="13" t="s">
        <v>121</v>
      </c>
      <c r="C22" s="13"/>
    </row>
    <row r="23" customFormat="false" ht="18" hidden="false" customHeight="true" outlineLevel="0" collapsed="false">
      <c r="B23" s="46" t="s">
        <v>122</v>
      </c>
      <c r="C23" s="46"/>
    </row>
    <row r="24" customFormat="false" ht="18" hidden="false" customHeight="true" outlineLevel="0" collapsed="false">
      <c r="B24" s="47" t="s">
        <v>123</v>
      </c>
      <c r="C24" s="47"/>
    </row>
    <row r="25" customFormat="false" ht="18" hidden="false" customHeight="true" outlineLevel="0" collapsed="false">
      <c r="B25" s="46" t="s">
        <v>124</v>
      </c>
      <c r="C25" s="46"/>
    </row>
    <row r="26" customFormat="false" ht="18" hidden="false" customHeight="true" outlineLevel="0" collapsed="false">
      <c r="B26" s="47" t="s">
        <v>125</v>
      </c>
      <c r="C26" s="47"/>
    </row>
    <row r="27" customFormat="false" ht="18" hidden="false" customHeight="true" outlineLevel="0" collapsed="false">
      <c r="B27" s="46" t="s">
        <v>126</v>
      </c>
      <c r="C27" s="46"/>
    </row>
    <row r="29" customFormat="false" ht="27.75" hidden="false" customHeight="true" outlineLevel="0" collapsed="false">
      <c r="B29" s="48" t="s">
        <v>127</v>
      </c>
      <c r="C29" s="48"/>
    </row>
    <row r="30" customFormat="false" ht="18" hidden="false" customHeight="true" outlineLevel="0" collapsed="false">
      <c r="B30" s="47" t="s">
        <v>128</v>
      </c>
      <c r="C30" s="47"/>
    </row>
    <row r="31" customFormat="false" ht="18" hidden="false" customHeight="true" outlineLevel="0" collapsed="false">
      <c r="B31" s="46" t="s">
        <v>129</v>
      </c>
      <c r="C31" s="46"/>
    </row>
    <row r="32" customFormat="false" ht="18" hidden="false" customHeight="true" outlineLevel="0" collapsed="false">
      <c r="B32" s="47" t="s">
        <v>130</v>
      </c>
      <c r="C32" s="47"/>
    </row>
    <row r="34" customFormat="false" ht="27.75" hidden="false" customHeight="true" outlineLevel="0" collapsed="false">
      <c r="B34" s="48" t="s">
        <v>131</v>
      </c>
      <c r="C34" s="48"/>
    </row>
    <row r="35" customFormat="false" ht="18" hidden="false" customHeight="true" outlineLevel="0" collapsed="false">
      <c r="B35" s="46" t="s">
        <v>132</v>
      </c>
      <c r="C35" s="46"/>
    </row>
    <row r="36" customFormat="false" ht="18" hidden="false" customHeight="true" outlineLevel="0" collapsed="false">
      <c r="B36" s="47" t="s">
        <v>133</v>
      </c>
      <c r="C36" s="47"/>
    </row>
    <row r="37" customFormat="false" ht="18" hidden="false" customHeight="true" outlineLevel="0" collapsed="false">
      <c r="B37" s="46" t="s">
        <v>134</v>
      </c>
      <c r="C37" s="46"/>
    </row>
    <row r="38" customFormat="false" ht="18" hidden="false" customHeight="true" outlineLevel="0" collapsed="false">
      <c r="B38" s="47" t="s">
        <v>135</v>
      </c>
      <c r="C38" s="47"/>
    </row>
    <row r="39" customFormat="false" ht="18" hidden="false" customHeight="true" outlineLevel="0" collapsed="false">
      <c r="B39" s="46" t="s">
        <v>136</v>
      </c>
      <c r="C39" s="46"/>
    </row>
    <row r="41" customFormat="false" ht="27.75" hidden="false" customHeight="true" outlineLevel="0" collapsed="false">
      <c r="B41" s="49" t="s">
        <v>137</v>
      </c>
      <c r="C41" s="49"/>
    </row>
    <row r="42" customFormat="false" ht="18" hidden="false" customHeight="true" outlineLevel="0" collapsed="false">
      <c r="B42" s="47" t="s">
        <v>138</v>
      </c>
      <c r="C42" s="47"/>
    </row>
    <row r="43" customFormat="false" ht="18" hidden="false" customHeight="true" outlineLevel="0" collapsed="false">
      <c r="B43" s="46" t="s">
        <v>139</v>
      </c>
      <c r="C43" s="46"/>
    </row>
    <row r="44" customFormat="false" ht="18" hidden="false" customHeight="true" outlineLevel="0" collapsed="false">
      <c r="B44" s="47" t="s">
        <v>140</v>
      </c>
      <c r="C44" s="47"/>
    </row>
    <row r="45" customFormat="false" ht="18" hidden="false" customHeight="true" outlineLevel="0" collapsed="false">
      <c r="B45" s="46" t="s">
        <v>141</v>
      </c>
      <c r="C45" s="46"/>
    </row>
    <row r="46" customFormat="false" ht="18" hidden="false" customHeight="true" outlineLevel="0" collapsed="false">
      <c r="B46" s="47" t="s">
        <v>142</v>
      </c>
      <c r="C46" s="47"/>
    </row>
  </sheetData>
  <mergeCells count="37">
    <mergeCell ref="B2:C2"/>
    <mergeCell ref="B4:C4"/>
    <mergeCell ref="B5:C5"/>
    <mergeCell ref="B6:C6"/>
    <mergeCell ref="B7:C7"/>
    <mergeCell ref="B9:C9"/>
    <mergeCell ref="B10:C10"/>
    <mergeCell ref="B11:C11"/>
    <mergeCell ref="B12:C12"/>
    <mergeCell ref="B14:C14"/>
    <mergeCell ref="B15:C15"/>
    <mergeCell ref="B16:C16"/>
    <mergeCell ref="B18:C18"/>
    <mergeCell ref="B19:C19"/>
    <mergeCell ref="B20:C20"/>
    <mergeCell ref="B22:C22"/>
    <mergeCell ref="B23:C23"/>
    <mergeCell ref="B24:C24"/>
    <mergeCell ref="B25:C25"/>
    <mergeCell ref="B26:C26"/>
    <mergeCell ref="B27:C27"/>
    <mergeCell ref="B29:C29"/>
    <mergeCell ref="B30:C30"/>
    <mergeCell ref="B31:C31"/>
    <mergeCell ref="B32:C32"/>
    <mergeCell ref="B34:C34"/>
    <mergeCell ref="B35:C35"/>
    <mergeCell ref="B36:C36"/>
    <mergeCell ref="B37:C37"/>
    <mergeCell ref="B38:C38"/>
    <mergeCell ref="B39:C39"/>
    <mergeCell ref="B41:C41"/>
    <mergeCell ref="B42:C42"/>
    <mergeCell ref="B43:C43"/>
    <mergeCell ref="B44:C44"/>
    <mergeCell ref="B45:C45"/>
    <mergeCell ref="B46:C4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2026-03-16T07:28:02Z</dcterms:created>
  <dc:creator>openpyxl</dc:creator>
  <dc:description/>
  <dc:language>en-US</dc:language>
  <cp:lastModifiedBy/>
  <dcterms:modified xsi:type="dcterms:W3CDTF">2026-03-16T07:28:02Z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