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tenübersicht" sheetId="1" state="visible" r:id="rId2"/>
    <sheet name="Kategorienauswertung" sheetId="2" state="visible" r:id="rId3"/>
    <sheet name="Break-Even Rechner" sheetId="3" state="visible" r:id="rId4"/>
    <sheet name="Monatsverlauf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<sst xmlns="http://schemas.openxmlformats.org/spreadsheetml/2006/main" count="253" uniqueCount="133">
  <si>
    <t xml:space="preserve">KOSTENÜBERSICHT – SOLL-IST-VERGLEICH</t>
  </si>
  <si>
    <t xml:space="preserve">Transparenz, Kontrolle und Steuerung auf einen Blick</t>
  </si>
  <si>
    <t xml:space="preserve">#</t>
  </si>
  <si>
    <t xml:space="preserve">Kostenart / Bezeichnung</t>
  </si>
  <si>
    <t xml:space="preserve">Kostenkategorie</t>
  </si>
  <si>
    <t xml:space="preserve">Kostentyp</t>
  </si>
  <si>
    <t xml:space="preserve">Plankosten Soll (€)</t>
  </si>
  <si>
    <t xml:space="preserve">Istkosten Ist (€)</t>
  </si>
  <si>
    <t xml:space="preserve">Abweichung abs. (€)</t>
  </si>
  <si>
    <t xml:space="preserve">Abweich. %</t>
  </si>
  <si>
    <t xml:space="preserve">Kostenstelle</t>
  </si>
  <si>
    <t xml:space="preserve">Verantwortlicher</t>
  </si>
  <si>
    <t xml:space="preserve">Kommentar / Maßnahme</t>
  </si>
  <si>
    <t xml:space="preserve">Gehälter Festangestellte</t>
  </si>
  <si>
    <t xml:space="preserve">Personal</t>
  </si>
  <si>
    <t xml:space="preserve">Fix</t>
  </si>
  <si>
    <t xml:space="preserve">HR</t>
  </si>
  <si>
    <t xml:space="preserve">Müller, A.</t>
  </si>
  <si>
    <t xml:space="preserve">Gehaltserhöhung ab März</t>
  </si>
  <si>
    <t xml:space="preserve">Sozialabgaben (AG-Anteil)</t>
  </si>
  <si>
    <t xml:space="preserve">Weiterbildung / Schulungen</t>
  </si>
  <si>
    <t xml:space="preserve">Variabel</t>
  </si>
  <si>
    <t xml:space="preserve">Kurs verschoben auf Q3</t>
  </si>
  <si>
    <t xml:space="preserve">Recruiting / Personalsuche</t>
  </si>
  <si>
    <t xml:space="preserve">Agentur für Softwareentwickler</t>
  </si>
  <si>
    <t xml:space="preserve">Büromiete</t>
  </si>
  <si>
    <t xml:space="preserve">Raumkosten</t>
  </si>
  <si>
    <t xml:space="preserve">Verwaltung</t>
  </si>
  <si>
    <t xml:space="preserve">Schmidt, B.</t>
  </si>
  <si>
    <t xml:space="preserve">Nebenkosten / Betriebskosten</t>
  </si>
  <si>
    <t xml:space="preserve">Energiepauschale gestiegen</t>
  </si>
  <si>
    <t xml:space="preserve">Reinigung / Hausmeister</t>
  </si>
  <si>
    <t xml:space="preserve">Rohstoffe / Materialien</t>
  </si>
  <si>
    <t xml:space="preserve">Materialkosten</t>
  </si>
  <si>
    <t xml:space="preserve">Produktion</t>
  </si>
  <si>
    <t xml:space="preserve">Weber, C.</t>
  </si>
  <si>
    <t xml:space="preserve">Lieferengpass → Premiumlieferant</t>
  </si>
  <si>
    <t xml:space="preserve">Verbrauchsmaterial</t>
  </si>
  <si>
    <t xml:space="preserve">Handelswaren</t>
  </si>
  <si>
    <t xml:space="preserve">Online-Werbung (SEA/Social)</t>
  </si>
  <si>
    <t xml:space="preserve">Marketing &amp; Vertrieb</t>
  </si>
  <si>
    <t xml:space="preserve">Marketing</t>
  </si>
  <si>
    <t xml:space="preserve">Klein, D.</t>
  </si>
  <si>
    <t xml:space="preserve">Saisonale Kampagne</t>
  </si>
  <si>
    <t xml:space="preserve">Messen / Events</t>
  </si>
  <si>
    <t xml:space="preserve">Messe abgesagt → Budget offen</t>
  </si>
  <si>
    <t xml:space="preserve">Provisionen Vertrieb</t>
  </si>
  <si>
    <t xml:space="preserve">Vertrieb</t>
  </si>
  <si>
    <t xml:space="preserve">Mehrverkäufe übertroffen</t>
  </si>
  <si>
    <t xml:space="preserve">CRM-Software</t>
  </si>
  <si>
    <t xml:space="preserve">IT</t>
  </si>
  <si>
    <t xml:space="preserve">Bauer, E.</t>
  </si>
  <si>
    <t xml:space="preserve">Software-Lizenzen (Office etc)</t>
  </si>
  <si>
    <t xml:space="preserve">IT &amp; Technologie</t>
  </si>
  <si>
    <t xml:space="preserve">Cloud-Services (AWS/Azure)</t>
  </si>
  <si>
    <t xml:space="preserve">Traffic-Anstieg</t>
  </si>
  <si>
    <t xml:space="preserve">Hardware-Anschaffungen</t>
  </si>
  <si>
    <t xml:space="preserve">Zusätzlicher Arbeitsplatz</t>
  </si>
  <si>
    <t xml:space="preserve">IT-Support / Wartung</t>
  </si>
  <si>
    <t xml:space="preserve">Bankzinsen / Darlehen</t>
  </si>
  <si>
    <t xml:space="preserve">Finanzierungskosten</t>
  </si>
  <si>
    <t xml:space="preserve">Finanzen</t>
  </si>
  <si>
    <t xml:space="preserve">Fischer, F.</t>
  </si>
  <si>
    <t xml:space="preserve">Leasingraten (Fahrzeuge)</t>
  </si>
  <si>
    <t xml:space="preserve">Bankgebühren</t>
  </si>
  <si>
    <t xml:space="preserve">Versicherungen</t>
  </si>
  <si>
    <t xml:space="preserve">Sonstige Betriebskosten</t>
  </si>
  <si>
    <t xml:space="preserve">Steuerberatung / Buchhaltung</t>
  </si>
  <si>
    <t xml:space="preserve">Reisekosten</t>
  </si>
  <si>
    <t xml:space="preserve">Weniger Außentermine</t>
  </si>
  <si>
    <t xml:space="preserve">Büromaterial / Sonstiges</t>
  </si>
  <si>
    <t xml:space="preserve">GESAMT</t>
  </si>
  <si>
    <t xml:space="preserve">LEGENDE  |  Blau = Eingabewerte  |  Schwarz = Formeln  |  Grüne Zelle = Kostenersparnis  |  Rote Zelle = Kostenüberschreitung</t>
  </si>
  <si>
    <t xml:space="preserve">KATEGORIENAUSWERTUNG – SOLL vs. IST</t>
  </si>
  <si>
    <t xml:space="preserve">Automatische Auswertung aus Tabellenblatt Kostenübersicht</t>
  </si>
  <si>
    <t xml:space="preserve">Anteil an Gesamtkosten</t>
  </si>
  <si>
    <t xml:space="preserve">100,0%</t>
  </si>
  <si>
    <t xml:space="preserve">KOSTENTYP-AUSWERTUNG: FIX vs. VARIABEL vs. SPRUNGFIX</t>
  </si>
  <si>
    <t xml:space="preserve">Sprungfix</t>
  </si>
  <si>
    <t xml:space="preserve">BREAK-EVEN &amp; DECKUNGSBEITRAG RECHNER</t>
  </si>
  <si>
    <t xml:space="preserve">Interaktiver Rechner – Eingaben in blau ändern</t>
  </si>
  <si>
    <t xml:space="preserve">① EINGABEN – MONATLICHE KENNZAHLEN</t>
  </si>
  <si>
    <t xml:space="preserve">Monatlicher Umsatz (Nettoumsatz)</t>
  </si>
  <si>
    <t xml:space="preserve">Variable Kosten</t>
  </si>
  <si>
    <t xml:space="preserve">Fixkosten</t>
  </si>
  <si>
    <t xml:space="preserve">② ERGEBNISSE – AUTOMATISCHE BERECHNUNG</t>
  </si>
  <si>
    <t xml:space="preserve">Deckungsbeitrag (DB)</t>
  </si>
  <si>
    <t xml:space="preserve">Umsatz minus variable Kosten</t>
  </si>
  <si>
    <t xml:space="preserve">Deckungsbeitragsquote (DB%)</t>
  </si>
  <si>
    <t xml:space="preserve">Anteil DB an Umsatz</t>
  </si>
  <si>
    <t xml:space="preserve">Fixkostendeckungsgrad</t>
  </si>
  <si>
    <t xml:space="preserve">Deckt DB die Fixkosten?</t>
  </si>
  <si>
    <t xml:space="preserve">Break-Even-Point (Umsatz)</t>
  </si>
  <si>
    <t xml:space="preserve">Gewinnschwellen-Umsatz</t>
  </si>
  <si>
    <t xml:space="preserve">Gewinn / Verlust</t>
  </si>
  <si>
    <t xml:space="preserve">Ergebnis nach Kosten</t>
  </si>
  <si>
    <t xml:space="preserve">Jahres-Hochrechnung Umsatz</t>
  </si>
  <si>
    <t xml:space="preserve">Monat × 12</t>
  </si>
  <si>
    <t xml:space="preserve">Jahres-Hochrechnung Kosten (var.)</t>
  </si>
  <si>
    <t xml:space="preserve">Jahres-Hochrechnung Fixkosten</t>
  </si>
  <si>
    <t xml:space="preserve">③ KOSTENAMPEL</t>
  </si>
  <si>
    <t xml:space="preserve">④ FORMEL-REFERENZ</t>
  </si>
  <si>
    <t xml:space="preserve">Deckungsbeitrag</t>
  </si>
  <si>
    <t xml:space="preserve">DB = Umsatz - Variable Kosten</t>
  </si>
  <si>
    <t xml:space="preserve">Deckungsbeitragsquote</t>
  </si>
  <si>
    <t xml:space="preserve">DB% = DB / Umsatz × 100</t>
  </si>
  <si>
    <t xml:space="preserve">Break-Even-Point</t>
  </si>
  <si>
    <t xml:space="preserve">BEP = Fixkosten / DB%</t>
  </si>
  <si>
    <t xml:space="preserve">Gewinn</t>
  </si>
  <si>
    <t xml:space="preserve">G = Umsatz - Variable Kosten - Fixkosten</t>
  </si>
  <si>
    <t xml:space="preserve">Kostenanteil (SUMMEWENN)</t>
  </si>
  <si>
    <t xml:space="preserve">SUMMEWENN(B:B;"Personal";D:D)</t>
  </si>
  <si>
    <t xml:space="preserve">Bedingte Formatierung</t>
  </si>
  <si>
    <t xml:space="preserve">Abweichung &gt; 0 → Rot  |  Abweichung &lt; 0 → Grün</t>
  </si>
  <si>
    <t xml:space="preserve">MONATSVERLAUF – KOSTENENTWICKLUNG JAN–DEZ</t>
  </si>
  <si>
    <t xml:space="preserve">Plankosten (Soll) und Istkosten (Ist) im Monatsvergleich – Eingaben in blau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</si>
  <si>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</si>
  <si>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</si>
  <si>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</si>
  <si>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</si>
  <si>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</si>
  <si>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</si>
  <si>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</si>
  <si>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</si>
  <si>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</si>
  <si>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</si>
  <si>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</si>
  <si>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</si>
  <si>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Jahres-Soll</t>
  </si>
  <si>
    <t xml:space="preserve">Jahres-Ist</t>
  </si>
  <si>
    <t xml:space="preserve">PLANKOSTEN (SOLL) – Eingaben in blau ändern</t>
  </si>
  <si>
    <t xml:space="preserve">Summe</t>
  </si>
  <si>
    <t xml:space="preserve">ISTKOSTEN (IST) – Eingaben in blau ändern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</si>
</sst>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;\(#,##0.00&quot; €)&quot;;\-"/>
    <numFmt numFmtId="166" formatCode="0.0%;\(0.0%\);\-"/>
    <numFmt numFmtId="167" formatCode="#,##0.00&quot; €&quot;"/>
    <numFmt numFmtId="168" formatCode="#,##0&quot; €&quot;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1"/>
      <color rgb="FFA8D4F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888888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F0C040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A8D4F5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12"/>
      <color rgb="FF073763"/>
      <name val="Arial"/>
      <family val="0"/>
      <charset val="1"/>
    </font>
    <font>
      <b val="true"/>
      <sz val="11"/>
      <color rgb="FF073763"/>
      <name val="Arial"/>
      <family val="0"/>
      <charset val="1"/>
    </font>
    <font>
      <b val="true"/>
      <sz val="10"/>
      <color rgb="FF073763"/>
      <name val="Arial"/>
      <family val="0"/>
      <charset val="1"/>
    </font>
    <font>
      <sz val="10"/>
      <color rgb="FF333333"/>
      <name val="Courier New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73763"/>
        <bgColor rgb="FF333333"/>
      </patternFill>
    </fill>
    <fill>
      <patternFill patternType="solid">
        <fgColor rgb="FF1A5FA8"/>
        <bgColor rgb="FF008080"/>
      </patternFill>
    </fill>
    <fill>
      <patternFill patternType="solid">
        <fgColor rgb="FFFFFFFF"/>
        <bgColor rgb="FFF0F6FF"/>
      </patternFill>
    </fill>
    <fill>
      <patternFill patternType="solid">
        <fgColor rgb="FFF0F6FF"/>
        <bgColor rgb="FFFFFFFF"/>
      </patternFill>
    </fill>
    <fill>
      <patternFill patternType="solid">
        <fgColor rgb="FFFFF9C4"/>
        <bgColor rgb="FFFFF8E1"/>
      </patternFill>
    </fill>
    <fill>
      <patternFill patternType="solid">
        <fgColor rgb="FFD6E4F7"/>
        <bgColor rgb="FFF0F6FF"/>
      </patternFill>
    </fill>
    <fill>
      <patternFill patternType="solid">
        <fgColor rgb="FFFFF8E1"/>
        <bgColor rgb="FFFFF9C4"/>
      </patternFill>
    </fill>
    <fill>
      <patternFill patternType="solid">
        <fgColor rgb="FF5B7FA3"/>
        <bgColor rgb="FF77777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 diagonalUp="false" diagonalDown="false">
      <left style="thin">
        <color rgb="FFB0C4DE"/>
      </left>
      <right/>
      <top style="thin">
        <color rgb="FFB0C4DE"/>
      </top>
      <bottom style="thin">
        <color rgb="FFB0C4D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0" fillId="4" borderId="1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0" fillId="5" borderId="1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8" fillId="6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7" fontId="17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1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1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1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0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3" fillId="4" borderId="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2" fillId="5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3" fillId="5" borderId="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6" fillId="9" borderId="2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6" fillId="9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FF0000"/>
        <sz val="10"/>
      </font>
      <fill>
        <patternFill>
          <bgColor rgb="FFFFCCCC"/>
        </patternFill>
      </fill>
    </dxf>
    <dxf>
      <font>
        <name val="Arial"/>
        <charset val="1"/>
        <family val="0"/>
        <b val="1"/>
        <color rgb="FF00A800"/>
        <sz val="10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A800"/>
      <rgbColor rgb="FFB0C4DE"/>
      <rgbColor rgb="FF888888"/>
      <rgbColor rgb="FF9999FF"/>
      <rgbColor rgb="FF993366"/>
      <rgbColor rgb="FFFFF9C4"/>
      <rgbColor rgb="FFF0F6FF"/>
      <rgbColor rgb="FF660066"/>
      <rgbColor rgb="FFFF8080"/>
      <rgbColor rgb="FF1A5FA8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1"/>
      <rgbColor rgb="FFA8D4F5"/>
      <rgbColor rgb="FFFF99CC"/>
      <rgbColor rgb="FFCC99FF"/>
      <rgbColor rgb="FFFFCCCC"/>
      <rgbColor rgb="FF3366FF"/>
      <rgbColor rgb="FF33CCCC"/>
      <rgbColor rgb="FF99CC00"/>
      <rgbColor rgb="FFF0C040"/>
      <rgbColor rgb="FFFF9900"/>
      <rgbColor rgb="FFFF6600"/>
      <rgbColor rgb="FF777777"/>
      <rgbColor rgb="FF969696"/>
      <rgbColor rgb="FF073763"/>
      <rgbColor rgb="FF5B7FA3"/>
      <rgbColor rgb="FF003300"/>
      <rgbColor rgb="FF444444"/>
      <rgbColor rgb="FF993300"/>
      <rgbColor rgb="FF993366"/>
      <rgbColor rgb="FF55555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7" min="5" style="0" width="16"/>
    <col collapsed="false" customWidth="true" hidden="false" outlineLevel="0" max="8" min="8" style="0" width="12"/>
    <col collapsed="false" customWidth="true" hidden="false" outlineLevel="0" max="10" min="9" style="0" width="18"/>
    <col collapsed="false" customWidth="true" hidden="false" outlineLevel="0" max="11" min="11" style="0" width="2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7.5" hidden="false" customHeight="true" outlineLevel="0" collapsed="false"/>
    <row r="4" customFormat="false" ht="36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9.5" hidden="false" customHeight="true" outlineLevel="0" collapsed="false">
      <c r="A5" s="4" t="n">
        <v>1</v>
      </c>
      <c r="B5" s="5" t="s">
        <v>13</v>
      </c>
      <c r="C5" s="6" t="s">
        <v>14</v>
      </c>
      <c r="D5" s="6" t="s">
        <v>15</v>
      </c>
      <c r="E5" s="7" t="n">
        <v>45000</v>
      </c>
      <c r="F5" s="7" t="n">
        <v>45200</v>
      </c>
      <c r="G5" s="8" t="n">
        <f aca="false">F5-E5</f>
        <v>200</v>
      </c>
      <c r="H5" s="9" t="n">
        <f aca="false">IFERROR((F5-E5)/E5,"k.A.")</f>
        <v>0.00444444444444444</v>
      </c>
      <c r="I5" s="6" t="s">
        <v>16</v>
      </c>
      <c r="J5" s="10" t="s">
        <v>17</v>
      </c>
      <c r="K5" s="11" t="s">
        <v>18</v>
      </c>
    </row>
    <row r="6" customFormat="false" ht="19.5" hidden="false" customHeight="true" outlineLevel="0" collapsed="false">
      <c r="A6" s="12" t="n">
        <v>2</v>
      </c>
      <c r="B6" s="13" t="s">
        <v>19</v>
      </c>
      <c r="C6" s="14" t="s">
        <v>14</v>
      </c>
      <c r="D6" s="14" t="s">
        <v>15</v>
      </c>
      <c r="E6" s="15" t="n">
        <v>13500</v>
      </c>
      <c r="F6" s="15" t="n">
        <v>13560</v>
      </c>
      <c r="G6" s="16" t="n">
        <f aca="false">F6-E6</f>
        <v>60</v>
      </c>
      <c r="H6" s="17" t="n">
        <f aca="false">IFERROR((F6-E6)/E6,"k.A.")</f>
        <v>0.00444444444444444</v>
      </c>
      <c r="I6" s="14" t="s">
        <v>16</v>
      </c>
      <c r="J6" s="18" t="s">
        <v>17</v>
      </c>
      <c r="K6" s="19"/>
    </row>
    <row r="7" customFormat="false" ht="19.5" hidden="false" customHeight="true" outlineLevel="0" collapsed="false">
      <c r="A7" s="4" t="n">
        <v>3</v>
      </c>
      <c r="B7" s="5" t="s">
        <v>20</v>
      </c>
      <c r="C7" s="6" t="s">
        <v>14</v>
      </c>
      <c r="D7" s="6" t="s">
        <v>21</v>
      </c>
      <c r="E7" s="7" t="n">
        <v>2000</v>
      </c>
      <c r="F7" s="7" t="n">
        <v>1800</v>
      </c>
      <c r="G7" s="8" t="n">
        <f aca="false">F7-E7</f>
        <v>-200</v>
      </c>
      <c r="H7" s="9" t="n">
        <f aca="false">IFERROR((F7-E7)/E7,"k.A.")</f>
        <v>-0.1</v>
      </c>
      <c r="I7" s="6" t="s">
        <v>16</v>
      </c>
      <c r="J7" s="10" t="s">
        <v>17</v>
      </c>
      <c r="K7" s="11" t="s">
        <v>22</v>
      </c>
    </row>
    <row r="8" customFormat="false" ht="19.5" hidden="false" customHeight="true" outlineLevel="0" collapsed="false">
      <c r="A8" s="12" t="n">
        <v>4</v>
      </c>
      <c r="B8" s="13" t="s">
        <v>23</v>
      </c>
      <c r="C8" s="14" t="s">
        <v>14</v>
      </c>
      <c r="D8" s="14" t="s">
        <v>21</v>
      </c>
      <c r="E8" s="15" t="n">
        <v>1500</v>
      </c>
      <c r="F8" s="15" t="n">
        <v>2200</v>
      </c>
      <c r="G8" s="16" t="n">
        <f aca="false">F8-E8</f>
        <v>700</v>
      </c>
      <c r="H8" s="17" t="n">
        <f aca="false">IFERROR((F8-E8)/E8,"k.A.")</f>
        <v>0.466666666666667</v>
      </c>
      <c r="I8" s="14" t="s">
        <v>16</v>
      </c>
      <c r="J8" s="18" t="s">
        <v>17</v>
      </c>
      <c r="K8" s="19" t="s">
        <v>24</v>
      </c>
    </row>
    <row r="9" customFormat="false" ht="19.5" hidden="false" customHeight="true" outlineLevel="0" collapsed="false">
      <c r="A9" s="4" t="n">
        <v>5</v>
      </c>
      <c r="B9" s="5" t="s">
        <v>25</v>
      </c>
      <c r="C9" s="6" t="s">
        <v>26</v>
      </c>
      <c r="D9" s="6" t="s">
        <v>15</v>
      </c>
      <c r="E9" s="7" t="n">
        <v>8500</v>
      </c>
      <c r="F9" s="7" t="n">
        <v>8500</v>
      </c>
      <c r="G9" s="8" t="n">
        <f aca="false">F9-E9</f>
        <v>0</v>
      </c>
      <c r="H9" s="9" t="n">
        <f aca="false">IFERROR((F9-E9)/E9,"k.A.")</f>
        <v>0</v>
      </c>
      <c r="I9" s="6" t="s">
        <v>27</v>
      </c>
      <c r="J9" s="10" t="s">
        <v>28</v>
      </c>
      <c r="K9" s="11"/>
    </row>
    <row r="10" customFormat="false" ht="19.5" hidden="false" customHeight="true" outlineLevel="0" collapsed="false">
      <c r="A10" s="12" t="n">
        <v>6</v>
      </c>
      <c r="B10" s="13" t="s">
        <v>29</v>
      </c>
      <c r="C10" s="14" t="s">
        <v>26</v>
      </c>
      <c r="D10" s="14" t="s">
        <v>15</v>
      </c>
      <c r="E10" s="15" t="n">
        <v>1200</v>
      </c>
      <c r="F10" s="15" t="n">
        <v>1350</v>
      </c>
      <c r="G10" s="16" t="n">
        <f aca="false">F10-E10</f>
        <v>150</v>
      </c>
      <c r="H10" s="17" t="n">
        <f aca="false">IFERROR((F10-E10)/E10,"k.A.")</f>
        <v>0.125</v>
      </c>
      <c r="I10" s="14" t="s">
        <v>27</v>
      </c>
      <c r="J10" s="18" t="s">
        <v>28</v>
      </c>
      <c r="K10" s="19" t="s">
        <v>30</v>
      </c>
    </row>
    <row r="11" customFormat="false" ht="19.5" hidden="false" customHeight="true" outlineLevel="0" collapsed="false">
      <c r="A11" s="4" t="n">
        <v>7</v>
      </c>
      <c r="B11" s="5" t="s">
        <v>31</v>
      </c>
      <c r="C11" s="6" t="s">
        <v>26</v>
      </c>
      <c r="D11" s="6" t="s">
        <v>15</v>
      </c>
      <c r="E11" s="7" t="n">
        <v>600</v>
      </c>
      <c r="F11" s="7" t="n">
        <v>600</v>
      </c>
      <c r="G11" s="8" t="n">
        <f aca="false">F11-E11</f>
        <v>0</v>
      </c>
      <c r="H11" s="9" t="n">
        <f aca="false">IFERROR((F11-E11)/E11,"k.A.")</f>
        <v>0</v>
      </c>
      <c r="I11" s="6" t="s">
        <v>27</v>
      </c>
      <c r="J11" s="10" t="s">
        <v>28</v>
      </c>
      <c r="K11" s="11"/>
    </row>
    <row r="12" customFormat="false" ht="19.5" hidden="false" customHeight="true" outlineLevel="0" collapsed="false">
      <c r="A12" s="12" t="n">
        <v>8</v>
      </c>
      <c r="B12" s="13" t="s">
        <v>32</v>
      </c>
      <c r="C12" s="14" t="s">
        <v>33</v>
      </c>
      <c r="D12" s="14" t="s">
        <v>21</v>
      </c>
      <c r="E12" s="15" t="n">
        <v>12000</v>
      </c>
      <c r="F12" s="15" t="n">
        <v>13400</v>
      </c>
      <c r="G12" s="16" t="n">
        <f aca="false">F12-E12</f>
        <v>1400</v>
      </c>
      <c r="H12" s="17" t="n">
        <f aca="false">IFERROR((F12-E12)/E12,"k.A.")</f>
        <v>0.116666666666667</v>
      </c>
      <c r="I12" s="14" t="s">
        <v>34</v>
      </c>
      <c r="J12" s="18" t="s">
        <v>35</v>
      </c>
      <c r="K12" s="19" t="s">
        <v>36</v>
      </c>
    </row>
    <row r="13" customFormat="false" ht="19.5" hidden="false" customHeight="true" outlineLevel="0" collapsed="false">
      <c r="A13" s="4" t="n">
        <v>9</v>
      </c>
      <c r="B13" s="5" t="s">
        <v>37</v>
      </c>
      <c r="C13" s="6" t="s">
        <v>33</v>
      </c>
      <c r="D13" s="6" t="s">
        <v>21</v>
      </c>
      <c r="E13" s="7" t="n">
        <v>800</v>
      </c>
      <c r="F13" s="7" t="n">
        <v>720</v>
      </c>
      <c r="G13" s="8" t="n">
        <f aca="false">F13-E13</f>
        <v>-80</v>
      </c>
      <c r="H13" s="9" t="n">
        <f aca="false">IFERROR((F13-E13)/E13,"k.A.")</f>
        <v>-0.1</v>
      </c>
      <c r="I13" s="6" t="s">
        <v>34</v>
      </c>
      <c r="J13" s="10" t="s">
        <v>35</v>
      </c>
      <c r="K13" s="11"/>
    </row>
    <row r="14" customFormat="false" ht="19.5" hidden="false" customHeight="true" outlineLevel="0" collapsed="false">
      <c r="A14" s="12" t="n">
        <v>10</v>
      </c>
      <c r="B14" s="13" t="s">
        <v>38</v>
      </c>
      <c r="C14" s="14" t="s">
        <v>33</v>
      </c>
      <c r="D14" s="14" t="s">
        <v>21</v>
      </c>
      <c r="E14" s="15" t="n">
        <v>5000</v>
      </c>
      <c r="F14" s="15" t="n">
        <v>5100</v>
      </c>
      <c r="G14" s="16" t="n">
        <f aca="false">F14-E14</f>
        <v>100</v>
      </c>
      <c r="H14" s="17" t="n">
        <f aca="false">IFERROR((F14-E14)/E14,"k.A.")</f>
        <v>0.02</v>
      </c>
      <c r="I14" s="14" t="s">
        <v>34</v>
      </c>
      <c r="J14" s="18" t="s">
        <v>35</v>
      </c>
      <c r="K14" s="19"/>
    </row>
    <row r="15" customFormat="false" ht="19.5" hidden="false" customHeight="true" outlineLevel="0" collapsed="false">
      <c r="A15" s="4" t="n">
        <v>11</v>
      </c>
      <c r="B15" s="5" t="s">
        <v>39</v>
      </c>
      <c r="C15" s="6" t="s">
        <v>40</v>
      </c>
      <c r="D15" s="6" t="s">
        <v>21</v>
      </c>
      <c r="E15" s="7" t="n">
        <v>3000</v>
      </c>
      <c r="F15" s="7" t="n">
        <v>3500</v>
      </c>
      <c r="G15" s="8" t="n">
        <f aca="false">F15-E15</f>
        <v>500</v>
      </c>
      <c r="H15" s="9" t="n">
        <f aca="false">IFERROR((F15-E15)/E15,"k.A.")</f>
        <v>0.166666666666667</v>
      </c>
      <c r="I15" s="6" t="s">
        <v>41</v>
      </c>
      <c r="J15" s="10" t="s">
        <v>42</v>
      </c>
      <c r="K15" s="11" t="s">
        <v>43</v>
      </c>
    </row>
    <row r="16" customFormat="false" ht="19.5" hidden="false" customHeight="true" outlineLevel="0" collapsed="false">
      <c r="A16" s="12" t="n">
        <v>12</v>
      </c>
      <c r="B16" s="13" t="s">
        <v>44</v>
      </c>
      <c r="C16" s="14" t="s">
        <v>40</v>
      </c>
      <c r="D16" s="14" t="s">
        <v>21</v>
      </c>
      <c r="E16" s="15" t="n">
        <v>2000</v>
      </c>
      <c r="F16" s="15" t="n">
        <v>800</v>
      </c>
      <c r="G16" s="16" t="n">
        <f aca="false">F16-E16</f>
        <v>-1200</v>
      </c>
      <c r="H16" s="17" t="n">
        <f aca="false">IFERROR((F16-E16)/E16,"k.A.")</f>
        <v>-0.6</v>
      </c>
      <c r="I16" s="14" t="s">
        <v>41</v>
      </c>
      <c r="J16" s="18" t="s">
        <v>42</v>
      </c>
      <c r="K16" s="19" t="s">
        <v>45</v>
      </c>
    </row>
    <row r="17" customFormat="false" ht="19.5" hidden="false" customHeight="true" outlineLevel="0" collapsed="false">
      <c r="A17" s="4" t="n">
        <v>13</v>
      </c>
      <c r="B17" s="5" t="s">
        <v>46</v>
      </c>
      <c r="C17" s="6" t="s">
        <v>40</v>
      </c>
      <c r="D17" s="6" t="s">
        <v>21</v>
      </c>
      <c r="E17" s="7" t="n">
        <v>4500</v>
      </c>
      <c r="F17" s="7" t="n">
        <v>5200</v>
      </c>
      <c r="G17" s="8" t="n">
        <f aca="false">F17-E17</f>
        <v>700</v>
      </c>
      <c r="H17" s="9" t="n">
        <f aca="false">IFERROR((F17-E17)/E17,"k.A.")</f>
        <v>0.155555555555556</v>
      </c>
      <c r="I17" s="6" t="s">
        <v>47</v>
      </c>
      <c r="J17" s="10" t="s">
        <v>42</v>
      </c>
      <c r="K17" s="11" t="s">
        <v>48</v>
      </c>
    </row>
    <row r="18" customFormat="false" ht="19.5" hidden="false" customHeight="true" outlineLevel="0" collapsed="false">
      <c r="A18" s="12" t="n">
        <v>14</v>
      </c>
      <c r="B18" s="13" t="s">
        <v>49</v>
      </c>
      <c r="C18" s="14" t="s">
        <v>40</v>
      </c>
      <c r="D18" s="14" t="s">
        <v>15</v>
      </c>
      <c r="E18" s="15" t="n">
        <v>300</v>
      </c>
      <c r="F18" s="15" t="n">
        <v>300</v>
      </c>
      <c r="G18" s="16" t="n">
        <f aca="false">F18-E18</f>
        <v>0</v>
      </c>
      <c r="H18" s="17" t="n">
        <f aca="false">IFERROR((F18-E18)/E18,"k.A.")</f>
        <v>0</v>
      </c>
      <c r="I18" s="14" t="s">
        <v>50</v>
      </c>
      <c r="J18" s="18" t="s">
        <v>51</v>
      </c>
      <c r="K18" s="19"/>
    </row>
    <row r="19" customFormat="false" ht="19.5" hidden="false" customHeight="true" outlineLevel="0" collapsed="false">
      <c r="A19" s="4" t="n">
        <v>15</v>
      </c>
      <c r="B19" s="5" t="s">
        <v>52</v>
      </c>
      <c r="C19" s="6" t="s">
        <v>53</v>
      </c>
      <c r="D19" s="6" t="s">
        <v>15</v>
      </c>
      <c r="E19" s="7" t="n">
        <v>900</v>
      </c>
      <c r="F19" s="7" t="n">
        <v>900</v>
      </c>
      <c r="G19" s="8" t="n">
        <f aca="false">F19-E19</f>
        <v>0</v>
      </c>
      <c r="H19" s="9" t="n">
        <f aca="false">IFERROR((F19-E19)/E19,"k.A.")</f>
        <v>0</v>
      </c>
      <c r="I19" s="6" t="s">
        <v>50</v>
      </c>
      <c r="J19" s="10" t="s">
        <v>51</v>
      </c>
      <c r="K19" s="11"/>
    </row>
    <row r="20" customFormat="false" ht="19.5" hidden="false" customHeight="true" outlineLevel="0" collapsed="false">
      <c r="A20" s="12" t="n">
        <v>16</v>
      </c>
      <c r="B20" s="13" t="s">
        <v>54</v>
      </c>
      <c r="C20" s="14" t="s">
        <v>53</v>
      </c>
      <c r="D20" s="14" t="s">
        <v>15</v>
      </c>
      <c r="E20" s="15" t="n">
        <v>1200</v>
      </c>
      <c r="F20" s="15" t="n">
        <v>1380</v>
      </c>
      <c r="G20" s="16" t="n">
        <f aca="false">F20-E20</f>
        <v>180</v>
      </c>
      <c r="H20" s="17" t="n">
        <f aca="false">IFERROR((F20-E20)/E20,"k.A.")</f>
        <v>0.15</v>
      </c>
      <c r="I20" s="14" t="s">
        <v>50</v>
      </c>
      <c r="J20" s="18" t="s">
        <v>51</v>
      </c>
      <c r="K20" s="19" t="s">
        <v>55</v>
      </c>
    </row>
    <row r="21" customFormat="false" ht="19.5" hidden="false" customHeight="true" outlineLevel="0" collapsed="false">
      <c r="A21" s="4" t="n">
        <v>17</v>
      </c>
      <c r="B21" s="5" t="s">
        <v>56</v>
      </c>
      <c r="C21" s="6" t="s">
        <v>53</v>
      </c>
      <c r="D21" s="6" t="s">
        <v>21</v>
      </c>
      <c r="E21" s="7" t="n">
        <v>2000</v>
      </c>
      <c r="F21" s="7" t="n">
        <v>2500</v>
      </c>
      <c r="G21" s="8" t="n">
        <f aca="false">F21-E21</f>
        <v>500</v>
      </c>
      <c r="H21" s="9" t="n">
        <f aca="false">IFERROR((F21-E21)/E21,"k.A.")</f>
        <v>0.25</v>
      </c>
      <c r="I21" s="6" t="s">
        <v>50</v>
      </c>
      <c r="J21" s="10" t="s">
        <v>51</v>
      </c>
      <c r="K21" s="11" t="s">
        <v>57</v>
      </c>
    </row>
    <row r="22" customFormat="false" ht="19.5" hidden="false" customHeight="true" outlineLevel="0" collapsed="false">
      <c r="A22" s="12" t="n">
        <v>18</v>
      </c>
      <c r="B22" s="13" t="s">
        <v>58</v>
      </c>
      <c r="C22" s="14" t="s">
        <v>53</v>
      </c>
      <c r="D22" s="14" t="s">
        <v>15</v>
      </c>
      <c r="E22" s="15" t="n">
        <v>500</v>
      </c>
      <c r="F22" s="15" t="n">
        <v>500</v>
      </c>
      <c r="G22" s="16" t="n">
        <f aca="false">F22-E22</f>
        <v>0</v>
      </c>
      <c r="H22" s="17" t="n">
        <f aca="false">IFERROR((F22-E22)/E22,"k.A.")</f>
        <v>0</v>
      </c>
      <c r="I22" s="14" t="s">
        <v>50</v>
      </c>
      <c r="J22" s="18" t="s">
        <v>51</v>
      </c>
      <c r="K22" s="19"/>
    </row>
    <row r="23" customFormat="false" ht="19.5" hidden="false" customHeight="true" outlineLevel="0" collapsed="false">
      <c r="A23" s="4" t="n">
        <v>19</v>
      </c>
      <c r="B23" s="5" t="s">
        <v>59</v>
      </c>
      <c r="C23" s="6" t="s">
        <v>60</v>
      </c>
      <c r="D23" s="6" t="s">
        <v>15</v>
      </c>
      <c r="E23" s="7" t="n">
        <v>1800</v>
      </c>
      <c r="F23" s="7" t="n">
        <v>1800</v>
      </c>
      <c r="G23" s="8" t="n">
        <f aca="false">F23-E23</f>
        <v>0</v>
      </c>
      <c r="H23" s="9" t="n">
        <f aca="false">IFERROR((F23-E23)/E23,"k.A.")</f>
        <v>0</v>
      </c>
      <c r="I23" s="6" t="s">
        <v>61</v>
      </c>
      <c r="J23" s="10" t="s">
        <v>62</v>
      </c>
      <c r="K23" s="11"/>
    </row>
    <row r="24" customFormat="false" ht="19.5" hidden="false" customHeight="true" outlineLevel="0" collapsed="false">
      <c r="A24" s="12" t="n">
        <v>20</v>
      </c>
      <c r="B24" s="13" t="s">
        <v>63</v>
      </c>
      <c r="C24" s="14" t="s">
        <v>60</v>
      </c>
      <c r="D24" s="14" t="s">
        <v>15</v>
      </c>
      <c r="E24" s="15" t="n">
        <v>2400</v>
      </c>
      <c r="F24" s="15" t="n">
        <v>2400</v>
      </c>
      <c r="G24" s="16" t="n">
        <f aca="false">F24-E24</f>
        <v>0</v>
      </c>
      <c r="H24" s="17" t="n">
        <f aca="false">IFERROR((F24-E24)/E24,"k.A.")</f>
        <v>0</v>
      </c>
      <c r="I24" s="14" t="s">
        <v>27</v>
      </c>
      <c r="J24" s="18" t="s">
        <v>62</v>
      </c>
      <c r="K24" s="19"/>
    </row>
    <row r="25" customFormat="false" ht="19.5" hidden="false" customHeight="true" outlineLevel="0" collapsed="false">
      <c r="A25" s="4" t="n">
        <v>21</v>
      </c>
      <c r="B25" s="5" t="s">
        <v>64</v>
      </c>
      <c r="C25" s="6" t="s">
        <v>60</v>
      </c>
      <c r="D25" s="6" t="s">
        <v>15</v>
      </c>
      <c r="E25" s="7" t="n">
        <v>150</v>
      </c>
      <c r="F25" s="7" t="n">
        <v>150</v>
      </c>
      <c r="G25" s="8" t="n">
        <f aca="false">F25-E25</f>
        <v>0</v>
      </c>
      <c r="H25" s="9" t="n">
        <f aca="false">IFERROR((F25-E25)/E25,"k.A.")</f>
        <v>0</v>
      </c>
      <c r="I25" s="6" t="s">
        <v>61</v>
      </c>
      <c r="J25" s="10" t="s">
        <v>62</v>
      </c>
      <c r="K25" s="11"/>
    </row>
    <row r="26" customFormat="false" ht="19.5" hidden="false" customHeight="true" outlineLevel="0" collapsed="false">
      <c r="A26" s="12" t="n">
        <v>22</v>
      </c>
      <c r="B26" s="13" t="s">
        <v>65</v>
      </c>
      <c r="C26" s="14" t="s">
        <v>66</v>
      </c>
      <c r="D26" s="14" t="s">
        <v>15</v>
      </c>
      <c r="E26" s="15" t="n">
        <v>1200</v>
      </c>
      <c r="F26" s="15" t="n">
        <v>1200</v>
      </c>
      <c r="G26" s="16" t="n">
        <f aca="false">F26-E26</f>
        <v>0</v>
      </c>
      <c r="H26" s="17" t="n">
        <f aca="false">IFERROR((F26-E26)/E26,"k.A.")</f>
        <v>0</v>
      </c>
      <c r="I26" s="14" t="s">
        <v>27</v>
      </c>
      <c r="J26" s="18" t="s">
        <v>62</v>
      </c>
      <c r="K26" s="19"/>
    </row>
    <row r="27" customFormat="false" ht="19.5" hidden="false" customHeight="true" outlineLevel="0" collapsed="false">
      <c r="A27" s="4" t="n">
        <v>23</v>
      </c>
      <c r="B27" s="5" t="s">
        <v>67</v>
      </c>
      <c r="C27" s="6" t="s">
        <v>66</v>
      </c>
      <c r="D27" s="6" t="s">
        <v>15</v>
      </c>
      <c r="E27" s="7" t="n">
        <v>1500</v>
      </c>
      <c r="F27" s="7" t="n">
        <v>1500</v>
      </c>
      <c r="G27" s="8" t="n">
        <f aca="false">F27-E27</f>
        <v>0</v>
      </c>
      <c r="H27" s="9" t="n">
        <f aca="false">IFERROR((F27-E27)/E27,"k.A.")</f>
        <v>0</v>
      </c>
      <c r="I27" s="6" t="s">
        <v>61</v>
      </c>
      <c r="J27" s="10" t="s">
        <v>62</v>
      </c>
      <c r="K27" s="11"/>
    </row>
    <row r="28" customFormat="false" ht="19.5" hidden="false" customHeight="true" outlineLevel="0" collapsed="false">
      <c r="A28" s="12" t="n">
        <v>24</v>
      </c>
      <c r="B28" s="13" t="s">
        <v>68</v>
      </c>
      <c r="C28" s="14" t="s">
        <v>66</v>
      </c>
      <c r="D28" s="14" t="s">
        <v>21</v>
      </c>
      <c r="E28" s="15" t="n">
        <v>1000</v>
      </c>
      <c r="F28" s="15" t="n">
        <v>850</v>
      </c>
      <c r="G28" s="16" t="n">
        <f aca="false">F28-E28</f>
        <v>-150</v>
      </c>
      <c r="H28" s="17" t="n">
        <f aca="false">IFERROR((F28-E28)/E28,"k.A.")</f>
        <v>-0.15</v>
      </c>
      <c r="I28" s="14" t="s">
        <v>47</v>
      </c>
      <c r="J28" s="18" t="s">
        <v>42</v>
      </c>
      <c r="K28" s="19" t="s">
        <v>69</v>
      </c>
    </row>
    <row r="29" customFormat="false" ht="19.5" hidden="false" customHeight="true" outlineLevel="0" collapsed="false">
      <c r="A29" s="4" t="n">
        <v>25</v>
      </c>
      <c r="B29" s="5" t="s">
        <v>70</v>
      </c>
      <c r="C29" s="6" t="s">
        <v>66</v>
      </c>
      <c r="D29" s="6" t="s">
        <v>21</v>
      </c>
      <c r="E29" s="7" t="n">
        <v>500</v>
      </c>
      <c r="F29" s="7" t="n">
        <v>480</v>
      </c>
      <c r="G29" s="8" t="n">
        <f aca="false">F29-E29</f>
        <v>-20</v>
      </c>
      <c r="H29" s="9" t="n">
        <f aca="false">IFERROR((F29-E29)/E29,"k.A.")</f>
        <v>-0.04</v>
      </c>
      <c r="I29" s="6" t="s">
        <v>27</v>
      </c>
      <c r="J29" s="10" t="s">
        <v>28</v>
      </c>
      <c r="K29" s="11"/>
    </row>
    <row r="30" customFormat="false" ht="24" hidden="false" customHeight="true" outlineLevel="0" collapsed="false">
      <c r="A30" s="20" t="s">
        <v>71</v>
      </c>
      <c r="B30" s="20"/>
      <c r="C30" s="20"/>
      <c r="D30" s="20"/>
      <c r="E30" s="21" t="n">
        <f aca="false">SUM(E5:E29)</f>
        <v>113050</v>
      </c>
      <c r="F30" s="21" t="n">
        <f aca="false">SUM(F5:F29)</f>
        <v>115890</v>
      </c>
      <c r="G30" s="22" t="n">
        <f aca="false">F30-E30</f>
        <v>2840</v>
      </c>
      <c r="H30" s="23" t="n">
        <f aca="false">IFERROR((F30-E30)/E30,"k.A.")</f>
        <v>0.0251216275984078</v>
      </c>
      <c r="I30" s="24"/>
      <c r="J30" s="24"/>
      <c r="K30" s="24"/>
    </row>
    <row r="32" customFormat="false" ht="15" hidden="false" customHeight="false" outlineLevel="0" collapsed="false">
      <c r="A32" s="25" t="s">
        <v>72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</sheetData>
  <mergeCells count="4">
    <mergeCell ref="A1:K1"/>
    <mergeCell ref="A2:K2"/>
    <mergeCell ref="A30:D30"/>
    <mergeCell ref="A32:K32"/>
  </mergeCells>
  <conditionalFormatting sqref="G5:G29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dataValidations count="2">
    <dataValidation allowBlank="false" errorStyle="stop" operator="between" showDropDown="false" showErrorMessage="false" showInputMessage="false" sqref="C5:C54" type="list">
      <formula1>"Personal,Raumkosten,Materialkosten,Marketing &amp; Vertrieb,IT &amp; Technologie,Finanzierungskosten,Sonstige Betriebskosten"</formula1>
      <formula2>0</formula2>
    </dataValidation>
    <dataValidation allowBlank="false" errorStyle="stop" operator="between" showDropDown="false" showErrorMessage="false" showInputMessage="false" sqref="D5:D54" type="list">
      <formula1>"Fix,Variabel,Sprungfix"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5" min="3" style="0" width="18"/>
    <col collapsed="false" customWidth="true" hidden="false" outlineLevel="0" max="6" min="6" style="0" width="14"/>
    <col collapsed="false" customWidth="true" hidden="false" outlineLevel="0" max="7" min="7" style="0" width="22"/>
  </cols>
  <sheetData>
    <row r="1" customFormat="false" ht="31.5" hidden="false" customHeight="true" outlineLevel="0" collapsed="false">
      <c r="A1" s="26" t="s">
        <v>73</v>
      </c>
      <c r="B1" s="26"/>
      <c r="C1" s="26"/>
      <c r="D1" s="26"/>
      <c r="E1" s="26"/>
      <c r="F1" s="26"/>
      <c r="G1" s="26"/>
    </row>
    <row r="2" customFormat="false" ht="19.5" hidden="false" customHeight="true" outlineLevel="0" collapsed="false">
      <c r="A2" s="27" t="s">
        <v>74</v>
      </c>
      <c r="B2" s="27"/>
      <c r="C2" s="27"/>
      <c r="D2" s="27"/>
      <c r="E2" s="27"/>
      <c r="F2" s="27"/>
      <c r="G2" s="27"/>
    </row>
    <row r="3" customFormat="false" ht="7.5" hidden="false" customHeight="true" outlineLevel="0" collapsed="false"/>
    <row r="4" customFormat="false" ht="36" hidden="false" customHeight="true" outlineLevel="0" collapsed="false">
      <c r="A4" s="3" t="s">
        <v>2</v>
      </c>
      <c r="B4" s="3" t="s">
        <v>4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75</v>
      </c>
    </row>
    <row r="5" customFormat="false" ht="19.5" hidden="false" customHeight="true" outlineLevel="0" collapsed="false">
      <c r="A5" s="4" t="n">
        <v>1</v>
      </c>
      <c r="B5" s="5" t="s">
        <v>14</v>
      </c>
      <c r="C5" s="28" t="n">
        <f aca="false">SUMIF(Kostenübersicht!C:C,B5,Kostenübersicht!E:E)</f>
        <v>62000</v>
      </c>
      <c r="D5" s="28" t="n">
        <f aca="false">SUMIF(Kostenübersicht!C:C,B5,Kostenübersicht!F:F)</f>
        <v>62760</v>
      </c>
      <c r="E5" s="8" t="n">
        <f aca="false">D5-C5</f>
        <v>760</v>
      </c>
      <c r="F5" s="9" t="n">
        <f aca="false">IFERROR((D5-C5)/C5,"k.A.")</f>
        <v>0.012258064516129</v>
      </c>
      <c r="G5" s="9" t="n">
        <f aca="false">IFERROR(D5/SUM(D5:D11),"k.A.")</f>
        <v>0.541548019673829</v>
      </c>
    </row>
    <row r="6" customFormat="false" ht="19.5" hidden="false" customHeight="true" outlineLevel="0" collapsed="false">
      <c r="A6" s="12" t="n">
        <v>2</v>
      </c>
      <c r="B6" s="13" t="s">
        <v>26</v>
      </c>
      <c r="C6" s="29" t="n">
        <f aca="false">SUMIF(Kostenübersicht!C:C,B6,Kostenübersicht!E:E)</f>
        <v>10300</v>
      </c>
      <c r="D6" s="29" t="n">
        <f aca="false">SUMIF(Kostenübersicht!C:C,B6,Kostenübersicht!F:F)</f>
        <v>10450</v>
      </c>
      <c r="E6" s="16" t="n">
        <f aca="false">D6-C6</f>
        <v>150</v>
      </c>
      <c r="F6" s="17" t="n">
        <f aca="false">IFERROR((D6-C6)/C6,"k.A.")</f>
        <v>0.0145631067961165</v>
      </c>
      <c r="G6" s="17" t="n">
        <f aca="false">IFERROR(D6/SUM(D5:D11),"k.A.")</f>
        <v>0.0901717145569074</v>
      </c>
    </row>
    <row r="7" customFormat="false" ht="19.5" hidden="false" customHeight="true" outlineLevel="0" collapsed="false">
      <c r="A7" s="4" t="n">
        <v>3</v>
      </c>
      <c r="B7" s="5" t="s">
        <v>33</v>
      </c>
      <c r="C7" s="28" t="n">
        <f aca="false">SUMIF(Kostenübersicht!C:C,B7,Kostenübersicht!E:E)</f>
        <v>17800</v>
      </c>
      <c r="D7" s="28" t="n">
        <f aca="false">SUMIF(Kostenübersicht!C:C,B7,Kostenübersicht!F:F)</f>
        <v>19220</v>
      </c>
      <c r="E7" s="8" t="n">
        <f aca="false">D7-C7</f>
        <v>1420</v>
      </c>
      <c r="F7" s="9" t="n">
        <f aca="false">IFERROR((D7-C7)/C7,"k.A.")</f>
        <v>0.0797752808988764</v>
      </c>
      <c r="G7" s="9" t="n">
        <f aca="false">IFERROR(D7/SUM(D5:D11),"k.A.")</f>
        <v>0.165846923807058</v>
      </c>
    </row>
    <row r="8" customFormat="false" ht="19.5" hidden="false" customHeight="true" outlineLevel="0" collapsed="false">
      <c r="A8" s="12" t="n">
        <v>4</v>
      </c>
      <c r="B8" s="13" t="s">
        <v>40</v>
      </c>
      <c r="C8" s="29" t="n">
        <f aca="false">SUMIF(Kostenübersicht!C:C,B8,Kostenübersicht!E:E)</f>
        <v>9800</v>
      </c>
      <c r="D8" s="29" t="n">
        <f aca="false">SUMIF(Kostenübersicht!C:C,B8,Kostenübersicht!F:F)</f>
        <v>9800</v>
      </c>
      <c r="E8" s="16" t="n">
        <f aca="false">D8-C8</f>
        <v>0</v>
      </c>
      <c r="F8" s="17" t="n">
        <f aca="false">IFERROR((D8-C8)/C8,"k.A.")</f>
        <v>0</v>
      </c>
      <c r="G8" s="17" t="n">
        <f aca="false">IFERROR(D8/SUM(D5:D11),"k.A.")</f>
        <v>0.0845629476227457</v>
      </c>
    </row>
    <row r="9" customFormat="false" ht="19.5" hidden="false" customHeight="true" outlineLevel="0" collapsed="false">
      <c r="A9" s="4" t="n">
        <v>5</v>
      </c>
      <c r="B9" s="5" t="s">
        <v>53</v>
      </c>
      <c r="C9" s="28" t="n">
        <f aca="false">SUMIF(Kostenübersicht!C:C,B9,Kostenübersicht!E:E)</f>
        <v>4600</v>
      </c>
      <c r="D9" s="28" t="n">
        <f aca="false">SUMIF(Kostenübersicht!C:C,B9,Kostenübersicht!F:F)</f>
        <v>5280</v>
      </c>
      <c r="E9" s="8" t="n">
        <f aca="false">D9-C9</f>
        <v>680</v>
      </c>
      <c r="F9" s="9" t="n">
        <f aca="false">IFERROR((D9-C9)/C9,"k.A.")</f>
        <v>0.147826086956522</v>
      </c>
      <c r="G9" s="9" t="n">
        <f aca="false">IFERROR(D9/SUM(D5:D11),"k.A.")</f>
        <v>0.0455604452498059</v>
      </c>
    </row>
    <row r="10" customFormat="false" ht="19.5" hidden="false" customHeight="true" outlineLevel="0" collapsed="false">
      <c r="A10" s="12" t="n">
        <v>6</v>
      </c>
      <c r="B10" s="13" t="s">
        <v>60</v>
      </c>
      <c r="C10" s="29" t="n">
        <f aca="false">SUMIF(Kostenübersicht!C:C,B10,Kostenübersicht!E:E)</f>
        <v>4350</v>
      </c>
      <c r="D10" s="29" t="n">
        <f aca="false">SUMIF(Kostenübersicht!C:C,B10,Kostenübersicht!F:F)</f>
        <v>4350</v>
      </c>
      <c r="E10" s="16" t="n">
        <f aca="false">D10-C10</f>
        <v>0</v>
      </c>
      <c r="F10" s="17" t="n">
        <f aca="false">IFERROR((D10-C10)/C10,"k.A.")</f>
        <v>0</v>
      </c>
      <c r="G10" s="17" t="n">
        <f aca="false">IFERROR(D10/SUM(D5:D11),"k.A.")</f>
        <v>0.0375355940978514</v>
      </c>
    </row>
    <row r="11" customFormat="false" ht="19.5" hidden="false" customHeight="true" outlineLevel="0" collapsed="false">
      <c r="A11" s="4" t="n">
        <v>7</v>
      </c>
      <c r="B11" s="5" t="s">
        <v>66</v>
      </c>
      <c r="C11" s="28" t="n">
        <f aca="false">SUMIF(Kostenübersicht!C:C,B11,Kostenübersicht!E:E)</f>
        <v>4200</v>
      </c>
      <c r="D11" s="28" t="n">
        <f aca="false">SUMIF(Kostenübersicht!C:C,B11,Kostenübersicht!F:F)</f>
        <v>4030</v>
      </c>
      <c r="E11" s="8" t="n">
        <f aca="false">D11-C11</f>
        <v>-170</v>
      </c>
      <c r="F11" s="9" t="n">
        <f aca="false">IFERROR((D11-C11)/C11,"k.A.")</f>
        <v>-0.0404761904761905</v>
      </c>
      <c r="G11" s="9" t="n">
        <f aca="false">IFERROR(D11/SUM(D5:D11),"k.A.")</f>
        <v>0.0347743549918026</v>
      </c>
    </row>
    <row r="12" customFormat="false" ht="24" hidden="false" customHeight="true" outlineLevel="0" collapsed="false">
      <c r="A12" s="30" t="s">
        <v>71</v>
      </c>
      <c r="B12" s="30"/>
      <c r="C12" s="21" t="n">
        <f aca="false">SUM(C5:C11)</f>
        <v>113050</v>
      </c>
      <c r="D12" s="21" t="n">
        <f aca="false">SUM(D5:D11)</f>
        <v>115890</v>
      </c>
      <c r="E12" s="22" t="n">
        <f aca="false">D12-C12</f>
        <v>2840</v>
      </c>
      <c r="F12" s="23" t="n">
        <f aca="false">IFERROR((D12-C12)/C12,"k.A.")</f>
        <v>0.0251216275984078</v>
      </c>
      <c r="G12" s="31" t="s">
        <v>76</v>
      </c>
    </row>
    <row r="14" customFormat="false" ht="27.75" hidden="false" customHeight="true" outlineLevel="0" collapsed="false">
      <c r="A14" s="32" t="s">
        <v>77</v>
      </c>
      <c r="B14" s="32"/>
      <c r="C14" s="32"/>
      <c r="D14" s="32"/>
      <c r="E14" s="32"/>
      <c r="F14" s="32"/>
      <c r="G14" s="32"/>
    </row>
    <row r="15" customFormat="false" ht="27.75" hidden="false" customHeight="true" outlineLevel="0" collapsed="false">
      <c r="A15" s="3" t="s">
        <v>2</v>
      </c>
      <c r="B15" s="3" t="s">
        <v>5</v>
      </c>
      <c r="C15" s="3" t="s">
        <v>6</v>
      </c>
      <c r="D15" s="3" t="s">
        <v>7</v>
      </c>
      <c r="E15" s="3" t="s">
        <v>8</v>
      </c>
      <c r="F15" s="3" t="s">
        <v>9</v>
      </c>
      <c r="G15" s="3" t="s">
        <v>75</v>
      </c>
    </row>
    <row r="16" customFormat="false" ht="19.5" hidden="false" customHeight="true" outlineLevel="0" collapsed="false">
      <c r="A16" s="12" t="n">
        <v>1</v>
      </c>
      <c r="B16" s="13" t="s">
        <v>15</v>
      </c>
      <c r="C16" s="29" t="n">
        <f aca="false">SUMIF(Kostenübersicht!D:D,B16,Kostenübersicht!E:E)</f>
        <v>78750</v>
      </c>
      <c r="D16" s="29" t="n">
        <f aca="false">SUMIF(Kostenübersicht!D:D,B16,Kostenübersicht!F:F)</f>
        <v>79340</v>
      </c>
      <c r="E16" s="16" t="n">
        <f aca="false">D16-C16</f>
        <v>590</v>
      </c>
      <c r="F16" s="17" t="n">
        <f aca="false">IFERROR((D16-C16)/C16,"k.A.")</f>
        <v>0.00749206349206349</v>
      </c>
      <c r="G16" s="17" t="n">
        <f aca="false">IFERROR(D16/SUM(D16:D18),"k.A.")</f>
        <v>0.684614720855984</v>
      </c>
    </row>
    <row r="17" customFormat="false" ht="19.5" hidden="false" customHeight="true" outlineLevel="0" collapsed="false">
      <c r="A17" s="4" t="n">
        <v>2</v>
      </c>
      <c r="B17" s="5" t="s">
        <v>21</v>
      </c>
      <c r="C17" s="28" t="n">
        <f aca="false">SUMIF(Kostenübersicht!D:D,B17,Kostenübersicht!E:E)</f>
        <v>34300</v>
      </c>
      <c r="D17" s="28" t="n">
        <f aca="false">SUMIF(Kostenübersicht!D:D,B17,Kostenübersicht!F:F)</f>
        <v>36550</v>
      </c>
      <c r="E17" s="8" t="n">
        <f aca="false">D17-C17</f>
        <v>2250</v>
      </c>
      <c r="F17" s="9" t="n">
        <f aca="false">IFERROR((D17-C17)/C17,"k.A.")</f>
        <v>0.065597667638484</v>
      </c>
      <c r="G17" s="9" t="n">
        <f aca="false">IFERROR(D17/SUM(D16:D18),"k.A.")</f>
        <v>0.315385279144016</v>
      </c>
    </row>
    <row r="18" customFormat="false" ht="19.5" hidden="false" customHeight="true" outlineLevel="0" collapsed="false">
      <c r="A18" s="12" t="n">
        <v>3</v>
      </c>
      <c r="B18" s="13" t="s">
        <v>78</v>
      </c>
      <c r="C18" s="29" t="n">
        <f aca="false">SUMIF(Kostenübersicht!D:D,B18,Kostenübersicht!E:E)</f>
        <v>0</v>
      </c>
      <c r="D18" s="29" t="n">
        <f aca="false">SUMIF(Kostenübersicht!D:D,B18,Kostenübersicht!F:F)</f>
        <v>0</v>
      </c>
      <c r="E18" s="16" t="n">
        <f aca="false">D18-C18</f>
        <v>0</v>
      </c>
      <c r="F18" s="17" t="str">
        <f aca="false">IFERROR((D18-C18)/C18,"k.A.")</f>
        <v>k.A.</v>
      </c>
      <c r="G18" s="17" t="n">
        <f aca="false">IFERROR(D18/SUM(D16:D18),"k.A.")</f>
        <v>0</v>
      </c>
    </row>
  </sheetData>
  <mergeCells count="4">
    <mergeCell ref="A1:G1"/>
    <mergeCell ref="A2:G2"/>
    <mergeCell ref="A12:B12"/>
    <mergeCell ref="A14:G14"/>
  </mergeCells>
  <conditionalFormatting sqref="E5:E11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6"/>
    <col collapsed="false" customWidth="true" hidden="false" outlineLevel="0" max="5" min="3" style="0" width="22"/>
    <col collapsed="false" customWidth="true" hidden="false" outlineLevel="0" max="6" min="6" style="0" width="28"/>
  </cols>
  <sheetData>
    <row r="1" customFormat="false" ht="31.5" hidden="false" customHeight="true" outlineLevel="0" collapsed="false">
      <c r="A1" s="26" t="s">
        <v>79</v>
      </c>
      <c r="B1" s="26"/>
      <c r="C1" s="26"/>
      <c r="D1" s="26"/>
      <c r="E1" s="26"/>
      <c r="F1" s="26"/>
    </row>
    <row r="2" customFormat="false" ht="19.5" hidden="false" customHeight="true" outlineLevel="0" collapsed="false">
      <c r="A2" s="27" t="s">
        <v>80</v>
      </c>
      <c r="B2" s="27"/>
      <c r="C2" s="27"/>
      <c r="D2" s="27"/>
      <c r="E2" s="27"/>
      <c r="F2" s="27"/>
    </row>
    <row r="3" customFormat="false" ht="12" hidden="false" customHeight="true" outlineLevel="0" collapsed="false"/>
    <row r="4" customFormat="false" ht="27.75" hidden="false" customHeight="true" outlineLevel="0" collapsed="false">
      <c r="A4" s="33" t="s">
        <v>81</v>
      </c>
      <c r="B4" s="33"/>
      <c r="C4" s="33"/>
      <c r="D4" s="33"/>
      <c r="E4" s="33"/>
      <c r="F4" s="33"/>
    </row>
    <row r="5" customFormat="false" ht="21.75" hidden="false" customHeight="true" outlineLevel="0" collapsed="false">
      <c r="B5" s="34" t="s">
        <v>82</v>
      </c>
      <c r="C5" s="35" t="n">
        <v>50000</v>
      </c>
    </row>
    <row r="6" customFormat="false" ht="21.75" hidden="false" customHeight="true" outlineLevel="0" collapsed="false">
      <c r="B6" s="34" t="s">
        <v>83</v>
      </c>
      <c r="C6" s="35" t="n">
        <v>20000</v>
      </c>
    </row>
    <row r="7" customFormat="false" ht="21.75" hidden="false" customHeight="true" outlineLevel="0" collapsed="false">
      <c r="B7" s="34" t="s">
        <v>84</v>
      </c>
      <c r="C7" s="35" t="n">
        <v>15000</v>
      </c>
    </row>
    <row r="9" customFormat="false" ht="27.75" hidden="false" customHeight="true" outlineLevel="0" collapsed="false">
      <c r="A9" s="33" t="s">
        <v>85</v>
      </c>
      <c r="B9" s="33"/>
      <c r="C9" s="33"/>
      <c r="D9" s="33"/>
      <c r="E9" s="33"/>
      <c r="F9" s="33"/>
    </row>
    <row r="10" customFormat="false" ht="21.75" hidden="false" customHeight="true" outlineLevel="0" collapsed="false">
      <c r="B10" s="36" t="s">
        <v>86</v>
      </c>
      <c r="C10" s="37" t="n">
        <f aca="false">C5-C6</f>
        <v>30000</v>
      </c>
      <c r="D10" s="38" t="s">
        <v>87</v>
      </c>
    </row>
    <row r="11" customFormat="false" ht="21.75" hidden="false" customHeight="true" outlineLevel="0" collapsed="false">
      <c r="B11" s="39" t="s">
        <v>88</v>
      </c>
      <c r="C11" s="40" t="n">
        <f aca="false">IFERROR((C5-C6)/C5,"k.A.")</f>
        <v>0.6</v>
      </c>
      <c r="D11" s="41" t="s">
        <v>89</v>
      </c>
    </row>
    <row r="12" customFormat="false" ht="21.75" hidden="false" customHeight="true" outlineLevel="0" collapsed="false">
      <c r="B12" s="36" t="s">
        <v>90</v>
      </c>
      <c r="C12" s="42" t="n">
        <f aca="false">IFERROR(C10/C7,"k.A.")</f>
        <v>2</v>
      </c>
      <c r="D12" s="38" t="s">
        <v>91</v>
      </c>
    </row>
    <row r="13" customFormat="false" ht="21.75" hidden="false" customHeight="true" outlineLevel="0" collapsed="false">
      <c r="B13" s="39" t="s">
        <v>92</v>
      </c>
      <c r="C13" s="43" t="n">
        <f aca="false">IFERROR(C7/((C5-C6)/C5),"k.A.")</f>
        <v>25000</v>
      </c>
      <c r="D13" s="41" t="s">
        <v>93</v>
      </c>
    </row>
    <row r="14" customFormat="false" ht="21.75" hidden="false" customHeight="true" outlineLevel="0" collapsed="false">
      <c r="B14" s="36" t="s">
        <v>94</v>
      </c>
      <c r="C14" s="37" t="n">
        <f aca="false">C5-C6-C7</f>
        <v>15000</v>
      </c>
      <c r="D14" s="38" t="s">
        <v>95</v>
      </c>
    </row>
    <row r="15" customFormat="false" ht="21.75" hidden="false" customHeight="true" outlineLevel="0" collapsed="false">
      <c r="B15" s="39" t="s">
        <v>96</v>
      </c>
      <c r="C15" s="44" t="n">
        <f aca="false">C5*12</f>
        <v>600000</v>
      </c>
      <c r="D15" s="41" t="s">
        <v>97</v>
      </c>
    </row>
    <row r="16" customFormat="false" ht="21.75" hidden="false" customHeight="true" outlineLevel="0" collapsed="false">
      <c r="B16" s="36" t="s">
        <v>98</v>
      </c>
      <c r="C16" s="37" t="n">
        <f aca="false">C6*12</f>
        <v>240000</v>
      </c>
      <c r="D16" s="38" t="s">
        <v>97</v>
      </c>
    </row>
    <row r="17" customFormat="false" ht="21.75" hidden="false" customHeight="true" outlineLevel="0" collapsed="false">
      <c r="B17" s="39" t="s">
        <v>99</v>
      </c>
      <c r="C17" s="44" t="n">
        <f aca="false">C7*12</f>
        <v>180000</v>
      </c>
      <c r="D17" s="41" t="s">
        <v>97</v>
      </c>
    </row>
    <row r="19" customFormat="false" ht="27.75" hidden="false" customHeight="true" outlineLevel="0" collapsed="false">
      <c r="A19" s="33" t="s">
        <v>100</v>
      </c>
      <c r="B19" s="33"/>
      <c r="C19" s="33"/>
      <c r="D19" s="33"/>
      <c r="E19" s="33"/>
      <c r="F19" s="33"/>
    </row>
    <row r="20" customFormat="false" ht="30" hidden="false" customHeight="true" outlineLevel="0" collapsed="false">
      <c r="B20" s="45" t="str">
        <f aca="false">IF(C11&lt;0.3,"⚠️ DB-Quote unter 30 % – Kostenstrukturanalyse empfohlen!",IF(C11&lt;0.5,"🟡 DB-Quote zwischen 30–50 % – im Blick behalten","✅ DB-Quote über 50 % – solide Kostenstruktur"))</f>
        <v>✅ DB-Quote über 50 % – solide Kostenstruktur</v>
      </c>
      <c r="C20" s="45"/>
      <c r="D20" s="45"/>
    </row>
    <row r="22" customFormat="false" ht="27.75" hidden="false" customHeight="true" outlineLevel="0" collapsed="false">
      <c r="A22" s="33" t="s">
        <v>101</v>
      </c>
      <c r="B22" s="33"/>
      <c r="C22" s="33"/>
      <c r="D22" s="33"/>
      <c r="E22" s="33"/>
      <c r="F22" s="33"/>
    </row>
    <row r="23" customFormat="false" ht="19.5" hidden="false" customHeight="true" outlineLevel="0" collapsed="false">
      <c r="B23" s="46" t="s">
        <v>102</v>
      </c>
      <c r="C23" s="47" t="s">
        <v>103</v>
      </c>
      <c r="D23" s="47"/>
      <c r="E23" s="47"/>
      <c r="F23" s="47"/>
    </row>
    <row r="24" customFormat="false" ht="19.5" hidden="false" customHeight="true" outlineLevel="0" collapsed="false">
      <c r="B24" s="48" t="s">
        <v>104</v>
      </c>
      <c r="C24" s="49" t="s">
        <v>105</v>
      </c>
      <c r="D24" s="49"/>
      <c r="E24" s="49"/>
      <c r="F24" s="49"/>
    </row>
    <row r="25" customFormat="false" ht="19.5" hidden="false" customHeight="true" outlineLevel="0" collapsed="false">
      <c r="B25" s="46" t="s">
        <v>106</v>
      </c>
      <c r="C25" s="47" t="s">
        <v>107</v>
      </c>
      <c r="D25" s="47"/>
      <c r="E25" s="47"/>
      <c r="F25" s="47"/>
    </row>
    <row r="26" customFormat="false" ht="19.5" hidden="false" customHeight="true" outlineLevel="0" collapsed="false">
      <c r="B26" s="48" t="s">
        <v>108</v>
      </c>
      <c r="C26" s="49" t="s">
        <v>109</v>
      </c>
      <c r="D26" s="49"/>
      <c r="E26" s="49"/>
      <c r="F26" s="49"/>
    </row>
    <row r="27" customFormat="false" ht="19.5" hidden="false" customHeight="true" outlineLevel="0" collapsed="false">
      <c r="B27" s="46" t="s">
        <v>110</v>
      </c>
      <c r="C27" s="47" t="s">
        <v>111</v>
      </c>
      <c r="D27" s="47"/>
      <c r="E27" s="47"/>
      <c r="F27" s="47"/>
    </row>
    <row r="28" customFormat="false" ht="19.5" hidden="false" customHeight="true" outlineLevel="0" collapsed="false">
      <c r="B28" s="48" t="s">
        <v>112</v>
      </c>
      <c r="C28" s="49" t="s">
        <v>113</v>
      </c>
      <c r="D28" s="49"/>
      <c r="E28" s="49"/>
      <c r="F28" s="49"/>
    </row>
  </sheetData>
  <mergeCells count="13">
    <mergeCell ref="A1:F1"/>
    <mergeCell ref="A2:F2"/>
    <mergeCell ref="A4:F4"/>
    <mergeCell ref="A9:F9"/>
    <mergeCell ref="A19:F19"/>
    <mergeCell ref="B20:D20"/>
    <mergeCell ref="A22:F22"/>
    <mergeCell ref="C23:F23"/>
    <mergeCell ref="C24:F24"/>
    <mergeCell ref="C25:F25"/>
    <mergeCell ref="C26:F26"/>
    <mergeCell ref="C27:F27"/>
    <mergeCell ref="C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14" min="3" style="0" width="12"/>
    <col collapsed="false" customWidth="true" hidden="false" outlineLevel="0" max="16" min="15" style="0" width="16"/>
  </cols>
  <sheetData>
    <row r="1" customFormat="false" ht="31.5" hidden="false" customHeight="true" outlineLevel="0" collapsed="false">
      <c r="A1" s="26" t="s">
        <v>114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customFormat="false" ht="19.5" hidden="false" customHeight="true" outlineLevel="0" collapsed="false">
      <c r="A2" s="27" t="s">
        <v>115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customFormat="false" ht="9.75" hidden="false" customHeight="true" outlineLevel="0" collapsed="false"/>
    <row r="4" customFormat="false" ht="36" hidden="false" customHeight="true" outlineLevel="0" collapsed="false">
      <c r="A4" s="50" t="s">
        <v>2</v>
      </c>
      <c r="B4" s="51" t="s">
        <v>4</v>
      </c>
      <c r="C4" s="50" t="s">
        <v>116</v>
      </c>
      <c r="D4" s="50" t="s">
        <v>117</v>
      </c>
      <c r="E4" s="50" t="s">
        <v>118</v>
      </c>
      <c r="F4" s="50" t="s">
        <v>119</v>
      </c>
      <c r="G4" s="50" t="s">
        <v>120</v>
      </c>
      <c r="H4" s="50" t="s">
        <v>121</v>
      </c>
      <c r="I4" s="50" t="s">
        <v>122</v>
      </c>
      <c r="J4" s="50" t="s">
        <v>123</v>
      </c>
      <c r="K4" s="50" t="s">
        <v>124</v>
      </c>
      <c r="L4" s="50" t="s">
        <v>125</v>
      </c>
      <c r="M4" s="50" t="s">
        <v>126</v>
      </c>
      <c r="N4" s="50" t="s">
        <v>127</v>
      </c>
      <c r="O4" s="52" t="s">
        <v>128</v>
      </c>
      <c r="P4" s="52" t="s">
        <v>129</v>
      </c>
    </row>
    <row r="5" customFormat="false" ht="24" hidden="false" customHeight="true" outlineLevel="0" collapsed="false">
      <c r="A5" s="53" t="s">
        <v>130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customFormat="false" ht="19.5" hidden="false" customHeight="true" outlineLevel="0" collapsed="false">
      <c r="A6" s="12" t="n">
        <v>1</v>
      </c>
      <c r="B6" s="13" t="s">
        <v>14</v>
      </c>
      <c r="C6" s="54" t="n">
        <v>58000</v>
      </c>
      <c r="D6" s="54" t="n">
        <v>58000</v>
      </c>
      <c r="E6" s="54" t="n">
        <v>58000</v>
      </c>
      <c r="F6" s="54" t="n">
        <v>58000</v>
      </c>
      <c r="G6" s="54" t="n">
        <v>58000</v>
      </c>
      <c r="H6" s="54" t="n">
        <v>58000</v>
      </c>
      <c r="I6" s="54" t="n">
        <v>58000</v>
      </c>
      <c r="J6" s="54" t="n">
        <v>58000</v>
      </c>
      <c r="K6" s="54" t="n">
        <v>58000</v>
      </c>
      <c r="L6" s="54" t="n">
        <v>58000</v>
      </c>
      <c r="M6" s="54" t="n">
        <v>58000</v>
      </c>
      <c r="N6" s="54" t="n">
        <v>58000</v>
      </c>
      <c r="O6" s="55" t="n">
        <f aca="false">SUM(C6:N6)</f>
        <v>696000</v>
      </c>
      <c r="P6" s="55" t="n">
        <f aca="false">SUM(C6:N6)</f>
        <v>696000</v>
      </c>
    </row>
    <row r="7" customFormat="false" ht="19.5" hidden="false" customHeight="true" outlineLevel="0" collapsed="false">
      <c r="A7" s="4" t="n">
        <v>2</v>
      </c>
      <c r="B7" s="5" t="s">
        <v>26</v>
      </c>
      <c r="C7" s="56" t="n">
        <v>10300</v>
      </c>
      <c r="D7" s="56" t="n">
        <v>10300</v>
      </c>
      <c r="E7" s="56" t="n">
        <v>10300</v>
      </c>
      <c r="F7" s="56" t="n">
        <v>10300</v>
      </c>
      <c r="G7" s="56" t="n">
        <v>10300</v>
      </c>
      <c r="H7" s="56" t="n">
        <v>10300</v>
      </c>
      <c r="I7" s="56" t="n">
        <v>10300</v>
      </c>
      <c r="J7" s="56" t="n">
        <v>10300</v>
      </c>
      <c r="K7" s="56" t="n">
        <v>10300</v>
      </c>
      <c r="L7" s="56" t="n">
        <v>10300</v>
      </c>
      <c r="M7" s="56" t="n">
        <v>10300</v>
      </c>
      <c r="N7" s="56" t="n">
        <v>10300</v>
      </c>
      <c r="O7" s="55" t="n">
        <f aca="false">SUM(C7:N7)</f>
        <v>123600</v>
      </c>
      <c r="P7" s="55" t="n">
        <f aca="false">SUM(C7:N7)</f>
        <v>123600</v>
      </c>
    </row>
    <row r="8" customFormat="false" ht="19.5" hidden="false" customHeight="true" outlineLevel="0" collapsed="false">
      <c r="A8" s="12" t="n">
        <v>3</v>
      </c>
      <c r="B8" s="13" t="s">
        <v>33</v>
      </c>
      <c r="C8" s="54" t="n">
        <v>17800</v>
      </c>
      <c r="D8" s="54" t="n">
        <v>17800</v>
      </c>
      <c r="E8" s="54" t="n">
        <v>17800</v>
      </c>
      <c r="F8" s="54" t="n">
        <v>17800</v>
      </c>
      <c r="G8" s="54" t="n">
        <v>17800</v>
      </c>
      <c r="H8" s="54" t="n">
        <v>17800</v>
      </c>
      <c r="I8" s="54" t="n">
        <v>17800</v>
      </c>
      <c r="J8" s="54" t="n">
        <v>17800</v>
      </c>
      <c r="K8" s="54" t="n">
        <v>17800</v>
      </c>
      <c r="L8" s="54" t="n">
        <v>17800</v>
      </c>
      <c r="M8" s="54" t="n">
        <v>17800</v>
      </c>
      <c r="N8" s="54" t="n">
        <v>17800</v>
      </c>
      <c r="O8" s="55" t="n">
        <f aca="false">SUM(C8:N8)</f>
        <v>213600</v>
      </c>
      <c r="P8" s="55" t="n">
        <f aca="false">SUM(C8:N8)</f>
        <v>213600</v>
      </c>
    </row>
    <row r="9" customFormat="false" ht="19.5" hidden="false" customHeight="true" outlineLevel="0" collapsed="false">
      <c r="A9" s="4" t="n">
        <v>4</v>
      </c>
      <c r="B9" s="5" t="s">
        <v>40</v>
      </c>
      <c r="C9" s="56" t="n">
        <v>9800</v>
      </c>
      <c r="D9" s="56" t="n">
        <v>9800</v>
      </c>
      <c r="E9" s="56" t="n">
        <v>9800</v>
      </c>
      <c r="F9" s="56" t="n">
        <v>9800</v>
      </c>
      <c r="G9" s="56" t="n">
        <v>9800</v>
      </c>
      <c r="H9" s="56" t="n">
        <v>9800</v>
      </c>
      <c r="I9" s="56" t="n">
        <v>9800</v>
      </c>
      <c r="J9" s="56" t="n">
        <v>9800</v>
      </c>
      <c r="K9" s="56" t="n">
        <v>9800</v>
      </c>
      <c r="L9" s="56" t="n">
        <v>9800</v>
      </c>
      <c r="M9" s="56" t="n">
        <v>9800</v>
      </c>
      <c r="N9" s="56" t="n">
        <v>9800</v>
      </c>
      <c r="O9" s="55" t="n">
        <f aca="false">SUM(C9:N9)</f>
        <v>117600</v>
      </c>
      <c r="P9" s="55" t="n">
        <f aca="false">SUM(C9:N9)</f>
        <v>117600</v>
      </c>
    </row>
    <row r="10" customFormat="false" ht="19.5" hidden="false" customHeight="true" outlineLevel="0" collapsed="false">
      <c r="A10" s="12" t="n">
        <v>5</v>
      </c>
      <c r="B10" s="13" t="s">
        <v>53</v>
      </c>
      <c r="C10" s="54" t="n">
        <v>4600</v>
      </c>
      <c r="D10" s="54" t="n">
        <v>4600</v>
      </c>
      <c r="E10" s="54" t="n">
        <v>4600</v>
      </c>
      <c r="F10" s="54" t="n">
        <v>4600</v>
      </c>
      <c r="G10" s="54" t="n">
        <v>4600</v>
      </c>
      <c r="H10" s="54" t="n">
        <v>4600</v>
      </c>
      <c r="I10" s="54" t="n">
        <v>4600</v>
      </c>
      <c r="J10" s="54" t="n">
        <v>4600</v>
      </c>
      <c r="K10" s="54" t="n">
        <v>4600</v>
      </c>
      <c r="L10" s="54" t="n">
        <v>4600</v>
      </c>
      <c r="M10" s="54" t="n">
        <v>4600</v>
      </c>
      <c r="N10" s="54" t="n">
        <v>4600</v>
      </c>
      <c r="O10" s="55" t="n">
        <f aca="false">SUM(C10:N10)</f>
        <v>55200</v>
      </c>
      <c r="P10" s="55" t="n">
        <f aca="false">SUM(C10:N10)</f>
        <v>55200</v>
      </c>
    </row>
    <row r="11" customFormat="false" ht="19.5" hidden="false" customHeight="true" outlineLevel="0" collapsed="false">
      <c r="A11" s="4" t="n">
        <v>6</v>
      </c>
      <c r="B11" s="5" t="s">
        <v>60</v>
      </c>
      <c r="C11" s="56" t="n">
        <v>4350</v>
      </c>
      <c r="D11" s="56" t="n">
        <v>4350</v>
      </c>
      <c r="E11" s="56" t="n">
        <v>4350</v>
      </c>
      <c r="F11" s="56" t="n">
        <v>4350</v>
      </c>
      <c r="G11" s="56" t="n">
        <v>4350</v>
      </c>
      <c r="H11" s="56" t="n">
        <v>4350</v>
      </c>
      <c r="I11" s="56" t="n">
        <v>4350</v>
      </c>
      <c r="J11" s="56" t="n">
        <v>4350</v>
      </c>
      <c r="K11" s="56" t="n">
        <v>4350</v>
      </c>
      <c r="L11" s="56" t="n">
        <v>4350</v>
      </c>
      <c r="M11" s="56" t="n">
        <v>4350</v>
      </c>
      <c r="N11" s="56" t="n">
        <v>4350</v>
      </c>
      <c r="O11" s="55" t="n">
        <f aca="false">SUM(C11:N11)</f>
        <v>52200</v>
      </c>
      <c r="P11" s="55" t="n">
        <f aca="false">SUM(C11:N11)</f>
        <v>52200</v>
      </c>
    </row>
    <row r="12" customFormat="false" ht="19.5" hidden="false" customHeight="true" outlineLevel="0" collapsed="false">
      <c r="A12" s="12" t="n">
        <v>7</v>
      </c>
      <c r="B12" s="13" t="s">
        <v>66</v>
      </c>
      <c r="C12" s="54" t="n">
        <v>4200</v>
      </c>
      <c r="D12" s="54" t="n">
        <v>4200</v>
      </c>
      <c r="E12" s="54" t="n">
        <v>4200</v>
      </c>
      <c r="F12" s="54" t="n">
        <v>4200</v>
      </c>
      <c r="G12" s="54" t="n">
        <v>4200</v>
      </c>
      <c r="H12" s="54" t="n">
        <v>4200</v>
      </c>
      <c r="I12" s="54" t="n">
        <v>4200</v>
      </c>
      <c r="J12" s="54" t="n">
        <v>4200</v>
      </c>
      <c r="K12" s="54" t="n">
        <v>4200</v>
      </c>
      <c r="L12" s="54" t="n">
        <v>4200</v>
      </c>
      <c r="M12" s="54" t="n">
        <v>4200</v>
      </c>
      <c r="N12" s="54" t="n">
        <v>4200</v>
      </c>
      <c r="O12" s="55" t="n">
        <f aca="false">SUM(C12:N12)</f>
        <v>50400</v>
      </c>
      <c r="P12" s="55" t="n">
        <f aca="false">SUM(C12:N12)</f>
        <v>50400</v>
      </c>
    </row>
    <row r="13" customFormat="false" ht="21.75" hidden="false" customHeight="true" outlineLevel="0" collapsed="false">
      <c r="A13" s="57" t="s">
        <v>131</v>
      </c>
      <c r="B13" s="57"/>
      <c r="C13" s="58" t="n">
        <f aca="false">SUM(C6:C12)</f>
        <v>109050</v>
      </c>
      <c r="D13" s="58" t="n">
        <f aca="false">SUM(D6:D12)</f>
        <v>109050</v>
      </c>
      <c r="E13" s="58" t="n">
        <f aca="false">SUM(E6:E12)</f>
        <v>109050</v>
      </c>
      <c r="F13" s="58" t="n">
        <f aca="false">SUM(F6:F12)</f>
        <v>109050</v>
      </c>
      <c r="G13" s="58" t="n">
        <f aca="false">SUM(G6:G12)</f>
        <v>109050</v>
      </c>
      <c r="H13" s="58" t="n">
        <f aca="false">SUM(H6:H12)</f>
        <v>109050</v>
      </c>
      <c r="I13" s="58" t="n">
        <f aca="false">SUM(I6:I12)</f>
        <v>109050</v>
      </c>
      <c r="J13" s="58" t="n">
        <f aca="false">SUM(J6:J12)</f>
        <v>109050</v>
      </c>
      <c r="K13" s="58" t="n">
        <f aca="false">SUM(K6:K12)</f>
        <v>109050</v>
      </c>
      <c r="L13" s="58" t="n">
        <f aca="false">SUM(L6:L12)</f>
        <v>109050</v>
      </c>
      <c r="M13" s="58" t="n">
        <f aca="false">SUM(M6:M12)</f>
        <v>109050</v>
      </c>
      <c r="N13" s="58" t="n">
        <f aca="false">SUM(N6:N12)</f>
        <v>109050</v>
      </c>
      <c r="O13" s="58" t="n">
        <f aca="false">SUM(O6:O12)</f>
        <v>1308600</v>
      </c>
      <c r="P13" s="58" t="n">
        <f aca="false">SUM(P6:P12)</f>
        <v>1308600</v>
      </c>
    </row>
    <row r="15" customFormat="false" ht="9.75" hidden="false" customHeight="true" outlineLevel="0" collapsed="false"/>
    <row r="16" customFormat="false" ht="24" hidden="false" customHeight="true" outlineLevel="0" collapsed="false">
      <c r="A16" s="59" t="s">
        <v>132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customFormat="false" ht="19.5" hidden="false" customHeight="true" outlineLevel="0" collapsed="false">
      <c r="A17" s="4" t="n">
        <v>1</v>
      </c>
      <c r="B17" s="5" t="s">
        <v>14</v>
      </c>
      <c r="C17" s="56" t="n">
        <v>58760</v>
      </c>
      <c r="D17" s="56" t="n">
        <v>58200</v>
      </c>
      <c r="E17" s="56" t="n">
        <v>58000</v>
      </c>
      <c r="F17" s="56" t="n">
        <v>58500</v>
      </c>
      <c r="G17" s="56" t="n">
        <v>58000</v>
      </c>
      <c r="H17" s="56" t="n">
        <v>59200</v>
      </c>
      <c r="I17" s="56" t="n">
        <v>58000</v>
      </c>
      <c r="J17" s="56" t="n">
        <v>58000</v>
      </c>
      <c r="K17" s="56" t="n">
        <v>58000</v>
      </c>
      <c r="L17" s="56" t="n">
        <v>58500</v>
      </c>
      <c r="M17" s="56" t="n">
        <v>58100</v>
      </c>
      <c r="N17" s="56" t="n">
        <v>58000</v>
      </c>
      <c r="O17" s="55" t="n">
        <f aca="false">SUM(C17:N17)</f>
        <v>699260</v>
      </c>
      <c r="P17" s="55" t="n">
        <f aca="false">SUM(C17:N17)</f>
        <v>699260</v>
      </c>
    </row>
    <row r="18" customFormat="false" ht="19.5" hidden="false" customHeight="true" outlineLevel="0" collapsed="false">
      <c r="A18" s="12" t="n">
        <v>2</v>
      </c>
      <c r="B18" s="13" t="s">
        <v>26</v>
      </c>
      <c r="C18" s="54" t="n">
        <v>10450</v>
      </c>
      <c r="D18" s="54" t="n">
        <v>10300</v>
      </c>
      <c r="E18" s="54" t="n">
        <v>10300</v>
      </c>
      <c r="F18" s="54" t="n">
        <v>10300</v>
      </c>
      <c r="G18" s="54" t="n">
        <v>10350</v>
      </c>
      <c r="H18" s="54" t="n">
        <v>10300</v>
      </c>
      <c r="I18" s="54" t="n">
        <v>10300</v>
      </c>
      <c r="J18" s="54" t="n">
        <v>10300</v>
      </c>
      <c r="K18" s="54" t="n">
        <v>10300</v>
      </c>
      <c r="L18" s="54" t="n">
        <v>10300</v>
      </c>
      <c r="M18" s="54" t="n">
        <v>10300</v>
      </c>
      <c r="N18" s="54" t="n">
        <v>10300</v>
      </c>
      <c r="O18" s="55" t="n">
        <f aca="false">SUM(C18:N18)</f>
        <v>123800</v>
      </c>
      <c r="P18" s="55" t="n">
        <f aca="false">SUM(C18:N18)</f>
        <v>123800</v>
      </c>
    </row>
    <row r="19" customFormat="false" ht="19.5" hidden="false" customHeight="true" outlineLevel="0" collapsed="false">
      <c r="A19" s="4" t="n">
        <v>3</v>
      </c>
      <c r="B19" s="5" t="s">
        <v>33</v>
      </c>
      <c r="C19" s="56" t="n">
        <v>19100</v>
      </c>
      <c r="D19" s="56" t="n">
        <v>18200</v>
      </c>
      <c r="E19" s="56" t="n">
        <v>17800</v>
      </c>
      <c r="F19" s="56" t="n">
        <v>17500</v>
      </c>
      <c r="G19" s="56" t="n">
        <v>18300</v>
      </c>
      <c r="H19" s="56" t="n">
        <v>17800</v>
      </c>
      <c r="I19" s="56" t="n">
        <v>17800</v>
      </c>
      <c r="J19" s="56" t="n">
        <v>18100</v>
      </c>
      <c r="K19" s="56" t="n">
        <v>17800</v>
      </c>
      <c r="L19" s="56" t="n">
        <v>17800</v>
      </c>
      <c r="M19" s="56" t="n">
        <v>17500</v>
      </c>
      <c r="N19" s="56" t="n">
        <v>17800</v>
      </c>
      <c r="O19" s="55" t="n">
        <f aca="false">SUM(C19:N19)</f>
        <v>215500</v>
      </c>
      <c r="P19" s="55" t="n">
        <f aca="false">SUM(C19:N19)</f>
        <v>215500</v>
      </c>
    </row>
    <row r="20" customFormat="false" ht="19.5" hidden="false" customHeight="true" outlineLevel="0" collapsed="false">
      <c r="A20" s="12" t="n">
        <v>4</v>
      </c>
      <c r="B20" s="13" t="s">
        <v>40</v>
      </c>
      <c r="C20" s="54" t="n">
        <v>9800</v>
      </c>
      <c r="D20" s="54" t="n">
        <v>8500</v>
      </c>
      <c r="E20" s="54" t="n">
        <v>9000</v>
      </c>
      <c r="F20" s="54" t="n">
        <v>9800</v>
      </c>
      <c r="G20" s="54" t="n">
        <v>10500</v>
      </c>
      <c r="H20" s="54" t="n">
        <v>11200</v>
      </c>
      <c r="I20" s="54" t="n">
        <v>9800</v>
      </c>
      <c r="J20" s="54" t="n">
        <v>9000</v>
      </c>
      <c r="K20" s="54" t="n">
        <v>9800</v>
      </c>
      <c r="L20" s="54" t="n">
        <v>10200</v>
      </c>
      <c r="M20" s="54" t="n">
        <v>9800</v>
      </c>
      <c r="N20" s="54" t="n">
        <v>8500</v>
      </c>
      <c r="O20" s="55" t="n">
        <f aca="false">SUM(C20:N20)</f>
        <v>115900</v>
      </c>
      <c r="P20" s="55" t="n">
        <f aca="false">SUM(C20:N20)</f>
        <v>115900</v>
      </c>
    </row>
    <row r="21" customFormat="false" ht="19.5" hidden="false" customHeight="true" outlineLevel="0" collapsed="false">
      <c r="A21" s="4" t="n">
        <v>5</v>
      </c>
      <c r="B21" s="5" t="s">
        <v>53</v>
      </c>
      <c r="C21" s="56" t="n">
        <v>5280</v>
      </c>
      <c r="D21" s="56" t="n">
        <v>4600</v>
      </c>
      <c r="E21" s="56" t="n">
        <v>4600</v>
      </c>
      <c r="F21" s="56" t="n">
        <v>4600</v>
      </c>
      <c r="G21" s="56" t="n">
        <v>5100</v>
      </c>
      <c r="H21" s="56" t="n">
        <v>4600</v>
      </c>
      <c r="I21" s="56" t="n">
        <v>4600</v>
      </c>
      <c r="J21" s="56" t="n">
        <v>4600</v>
      </c>
      <c r="K21" s="56" t="n">
        <v>5500</v>
      </c>
      <c r="L21" s="56" t="n">
        <v>4600</v>
      </c>
      <c r="M21" s="56" t="n">
        <v>4600</v>
      </c>
      <c r="N21" s="56" t="n">
        <v>4600</v>
      </c>
      <c r="O21" s="55" t="n">
        <f aca="false">SUM(C21:N21)</f>
        <v>57280</v>
      </c>
      <c r="P21" s="55" t="n">
        <f aca="false">SUM(C21:N21)</f>
        <v>57280</v>
      </c>
    </row>
    <row r="22" customFormat="false" ht="19.5" hidden="false" customHeight="true" outlineLevel="0" collapsed="false">
      <c r="A22" s="12" t="n">
        <v>6</v>
      </c>
      <c r="B22" s="13" t="s">
        <v>60</v>
      </c>
      <c r="C22" s="54" t="n">
        <v>4350</v>
      </c>
      <c r="D22" s="54" t="n">
        <v>4350</v>
      </c>
      <c r="E22" s="54" t="n">
        <v>4350</v>
      </c>
      <c r="F22" s="54" t="n">
        <v>4350</v>
      </c>
      <c r="G22" s="54" t="n">
        <v>4350</v>
      </c>
      <c r="H22" s="54" t="n">
        <v>4350</v>
      </c>
      <c r="I22" s="54" t="n">
        <v>4350</v>
      </c>
      <c r="J22" s="54" t="n">
        <v>4350</v>
      </c>
      <c r="K22" s="54" t="n">
        <v>4350</v>
      </c>
      <c r="L22" s="54" t="n">
        <v>4350</v>
      </c>
      <c r="M22" s="54" t="n">
        <v>4350</v>
      </c>
      <c r="N22" s="54" t="n">
        <v>4350</v>
      </c>
      <c r="O22" s="55" t="n">
        <f aca="false">SUM(C22:N22)</f>
        <v>52200</v>
      </c>
      <c r="P22" s="55" t="n">
        <f aca="false">SUM(C22:N22)</f>
        <v>52200</v>
      </c>
    </row>
    <row r="23" customFormat="false" ht="19.5" hidden="false" customHeight="true" outlineLevel="0" collapsed="false">
      <c r="A23" s="4" t="n">
        <v>7</v>
      </c>
      <c r="B23" s="5" t="s">
        <v>66</v>
      </c>
      <c r="C23" s="56" t="n">
        <v>3830</v>
      </c>
      <c r="D23" s="56" t="n">
        <v>4050</v>
      </c>
      <c r="E23" s="56" t="n">
        <v>4200</v>
      </c>
      <c r="F23" s="56" t="n">
        <v>4200</v>
      </c>
      <c r="G23" s="56" t="n">
        <v>4200</v>
      </c>
      <c r="H23" s="56" t="n">
        <v>4000</v>
      </c>
      <c r="I23" s="56" t="n">
        <v>4200</v>
      </c>
      <c r="J23" s="56" t="n">
        <v>4200</v>
      </c>
      <c r="K23" s="56" t="n">
        <v>4200</v>
      </c>
      <c r="L23" s="56" t="n">
        <v>4200</v>
      </c>
      <c r="M23" s="56" t="n">
        <v>4100</v>
      </c>
      <c r="N23" s="56" t="n">
        <v>3900</v>
      </c>
      <c r="O23" s="55" t="n">
        <f aca="false">SUM(C23:N23)</f>
        <v>49280</v>
      </c>
      <c r="P23" s="55" t="n">
        <f aca="false">SUM(C23:N23)</f>
        <v>49280</v>
      </c>
    </row>
    <row r="24" customFormat="false" ht="21.75" hidden="false" customHeight="true" outlineLevel="0" collapsed="false">
      <c r="A24" s="60" t="s">
        <v>131</v>
      </c>
      <c r="B24" s="60"/>
      <c r="C24" s="61" t="n">
        <f aca="false">SUM(C17:C23)</f>
        <v>111570</v>
      </c>
      <c r="D24" s="61" t="n">
        <f aca="false">SUM(D17:D23)</f>
        <v>108200</v>
      </c>
      <c r="E24" s="61" t="n">
        <f aca="false">SUM(E17:E23)</f>
        <v>108250</v>
      </c>
      <c r="F24" s="61" t="n">
        <f aca="false">SUM(F17:F23)</f>
        <v>109250</v>
      </c>
      <c r="G24" s="61" t="n">
        <f aca="false">SUM(G17:G23)</f>
        <v>110800</v>
      </c>
      <c r="H24" s="61" t="n">
        <f aca="false">SUM(H17:H23)</f>
        <v>111450</v>
      </c>
      <c r="I24" s="61" t="n">
        <f aca="false">SUM(I17:I23)</f>
        <v>109050</v>
      </c>
      <c r="J24" s="61" t="n">
        <f aca="false">SUM(J17:J23)</f>
        <v>108550</v>
      </c>
      <c r="K24" s="61" t="n">
        <f aca="false">SUM(K17:K23)</f>
        <v>109950</v>
      </c>
      <c r="L24" s="61" t="n">
        <f aca="false">SUM(L17:L23)</f>
        <v>109950</v>
      </c>
      <c r="M24" s="61" t="n">
        <f aca="false">SUM(M17:M23)</f>
        <v>108750</v>
      </c>
      <c r="N24" s="61" t="n">
        <f aca="false">SUM(N17:N23)</f>
        <v>107450</v>
      </c>
      <c r="O24" s="61" t="n">
        <f aca="false">SUM(O17:O23)</f>
        <v>1313220</v>
      </c>
      <c r="P24" s="61" t="n">
        <f aca="false">SUM(P17:P23)</f>
        <v>1313220</v>
      </c>
    </row>
  </sheetData>
  <mergeCells count="6">
    <mergeCell ref="A1:P1"/>
    <mergeCell ref="A2:P2"/>
    <mergeCell ref="A5:P5"/>
    <mergeCell ref="A13:B13"/>
    <mergeCell ref="A16:P16"/>
    <mergeCell ref="A24:B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2026-03-15T05:44:24Z</dcterms:created>
  <dc:creator>openpyxl</dc:creator>
  <dc:description/>
  <dc:language>en-US</dc:language>
  <cp:lastModifiedBy/>
  <dcterms:modified xsi:type="dcterms:W3CDTF">2026-03-15T05:44:24Z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