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umulierte Rechnung" sheetId="1" state="visible" r:id="rId2"/>
    <sheet name="Abschlagshistorie" sheetId="2" state="visible" r:id="rId3"/>
    <sheet name="Liquiditätsrechner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<sst xmlns="http://schemas.openxmlformats.org/spreadsheetml/2006/main" count="108" uniqueCount="97">
  <si>
    <t xml:space="preserve">KUMULIERTE RECHNUNG  |  Abschlagsrechnung &amp; Teilschlussrechnung</t>
  </si>
  <si>
    <t xml:space="preserve">  RECHNUNGSINFORMATIONEN</t>
  </si>
  <si>
    <t xml:space="preserve">Rechnungsnummer:</t>
  </si>
  <si>
    <t xml:space="preserve">KR-2024-003</t>
  </si>
  <si>
    <t xml:space="preserve">Auftraggeber:</t>
  </si>
  <si>
    <t xml:space="preserve">Musterfirma GmbH</t>
  </si>
  <si>
    <t xml:space="preserve">Rechnungsdatum:</t>
  </si>
  <si>
    <t xml:space="preserve">01.12.2024</t>
  </si>
  <si>
    <t xml:space="preserve">Anschrift:</t>
  </si>
  <si>
    <t xml:space="preserve">Musterstraße 1, 10115 Berlin</t>
  </si>
  <si>
    <t xml:space="preserve">Leistungszeitraum:</t>
  </si>
  <si>
    <t xml:space="preserve">01.01.2024 – 30.11.2024</t>
  </si>
  <si>
    <t xml:space="preserve">Projektnummer:</t>
  </si>
  <si>
    <t xml:space="preserve">PROJ-2024-001</t>
  </si>
  <si>
    <t xml:space="preserve">Fälligkeitsdatum:</t>
  </si>
  <si>
    <t xml:space="preserve">31.12.2024</t>
  </si>
  <si>
    <t xml:space="preserve">Auftragswert Gesamt (Netto):</t>
  </si>
  <si>
    <t xml:space="preserve">Zahlungsziel (Tage):</t>
  </si>
  <si>
    <t xml:space="preserve">Leistungsstand Gesamt (%):</t>
  </si>
  <si>
    <t xml:space="preserve">  BLOCK 1: GESAMTE ERBRACHTE LEISTUNG (KUMULIERT SEIT PROJEKTBEGINN)</t>
  </si>
  <si>
    <t xml:space="preserve">Pos.</t>
  </si>
  <si>
    <t xml:space="preserve">Leistungsbeschreibung</t>
  </si>
  <si>
    <t xml:space="preserve">Menge</t>
  </si>
  <si>
    <t xml:space="preserve">Einheit</t>
  </si>
  <si>
    <t xml:space="preserve">Einzelpreis (€)</t>
  </si>
  <si>
    <t xml:space="preserve">Gesamtpreis (€)</t>
  </si>
  <si>
    <t xml:space="preserve">1</t>
  </si>
  <si>
    <t xml:space="preserve">Projektmanagement &amp; Koordination</t>
  </si>
  <si>
    <t xml:space="preserve">Monate</t>
  </si>
  <si>
    <t xml:space="preserve">2</t>
  </si>
  <si>
    <t xml:space="preserve">Softwareentwicklung Backend</t>
  </si>
  <si>
    <t xml:space="preserve">Stunden</t>
  </si>
  <si>
    <t xml:space="preserve">3</t>
  </si>
  <si>
    <t xml:space="preserve">Softwareentwicklung Frontend</t>
  </si>
  <si>
    <t xml:space="preserve">4</t>
  </si>
  <si>
    <t xml:space="preserve">Systemintegration &amp; Testing</t>
  </si>
  <si>
    <t xml:space="preserve">5</t>
  </si>
  <si>
    <t xml:space="preserve">Dokumentation &amp; Schulung</t>
  </si>
  <si>
    <t xml:space="preserve">Summe kumulierte Leistung (Netto)</t>
  </si>
  <si>
    <t xml:space="preserve">  BLOCK 2: ABZÜGLICH BISHERIGER ABSCHLAGSRECHNUNGEN</t>
  </si>
  <si>
    <t xml:space="preserve">Rechnungsnummer</t>
  </si>
  <si>
    <t xml:space="preserve">Rechnungsdatum</t>
  </si>
  <si>
    <t xml:space="preserve">Leistungsstand %</t>
  </si>
  <si>
    <t xml:space="preserve">Netto-Betrag (€)</t>
  </si>
  <si>
    <t xml:space="preserve">AB-2024-001</t>
  </si>
  <si>
    <t xml:space="preserve">28.02.2024</t>
  </si>
  <si>
    <t xml:space="preserve">AB-2024-002</t>
  </si>
  <si>
    <t xml:space="preserve">31.05.2024</t>
  </si>
  <si>
    <t xml:space="preserve">Summe bisheriger Abschlagsrechnungen</t>
  </si>
  <si>
    <t xml:space="preserve">  BLOCK 3: ZUSAMMENFASSUNG – AKTUELLE FORDERUNG</t>
  </si>
  <si>
    <t xml:space="preserve">Gesamte erbrachte Leistung (kumuliert, Netto)</t>
  </si>
  <si>
    <t xml:space="preserve">Abzüglich bisheriger Abschlagsrechnungen (Netto)</t>
  </si>
  <si>
    <t xml:space="preserve">VERBLEIBENDE NETTO-FORDERUNG</t>
  </si>
  <si>
    <t xml:space="preserve">Umsatzsteuer</t>
  </si>
  <si>
    <t xml:space="preserve">BRUTTO-ZAHLBETRAG (FÄLLIG BIS 31.12.2024)</t>
  </si>
  <si>
    <t xml:space="preserve">  BERECHNUNGSFORMEL</t>
  </si>
  <si>
    <t xml:space="preserve">F_aktuell  =  Σ Erbrachte Leistungen (t)  –  Σ Bisherige Abschlagsrechnungen (t-1)</t>
  </si>
  <si>
    <t xml:space="preserve">  HINWEISE / ZAHLUNGSBEDINGUNGEN</t>
  </si>
  <si>
    <t xml:space="preserve">• Diese Rechnung ist gemäß §14 UStG eine ordnungsgemäße Rechnung mit Ausweis der Umsatzsteuer.</t>
  </si>
  <si>
    <t xml:space="preserve">• Alle bisherigen Abschlagsrechnungen wurden transparent abgezogen (VOB/BGB-konform).</t>
  </si>
  <si>
    <t xml:space="preserve">• Bitte überweisen Sie den Brutto-Zahlbetrag unter Angabe der Rechnungsnummer.</t>
  </si>
  <si>
    <t xml:space="preserve">• Bei Fragen wenden Sie sich bitte an: buchhaltung@ihrunternehmen.de</t>
  </si>
  <si>
    <t xml:space="preserve">ABSCHLAGSHISTORIE  |  Kumulierte Projektabrechnung</t>
  </si>
  <si>
    <t xml:space="preserve">  ÜBERSICHT ALLER RECHNUNGEN &amp; KUMULIERTER FORTSCHRITT</t>
  </si>
  <si>
    <t xml:space="preserve">#</t>
  </si>
  <si>
    <t xml:space="preserve">Rechnungs-Nr.</t>
  </si>
  <si>
    <t xml:space="preserve">Datum</t>
  </si>
  <si>
    <t xml:space="preserve">Leistungsstand %
(Periode)</t>
  </si>
  <si>
    <t xml:space="preserve">Leistungsstand %
(Kumuliert)</t>
  </si>
  <si>
    <t xml:space="preserve">Netto-Betrag €
(Periode)</t>
  </si>
  <si>
    <t xml:space="preserve">Netto-Betrag €
(Kumuliert)</t>
  </si>
  <si>
    <t xml:space="preserve">USt. 19% €</t>
  </si>
  <si>
    <t xml:space="preserve">Brutto-Betrag €</t>
  </si>
  <si>
    <t xml:space="preserve">GESAMTSUMME</t>
  </si>
  <si>
    <t xml:space="preserve">Verbleibender Auftragswert (Netto)</t>
  </si>
  <si>
    <t xml:space="preserve">  LEGENDE</t>
  </si>
  <si>
    <t xml:space="preserve">Blaue Werte</t>
  </si>
  <si>
    <t xml:space="preserve">Manuelle Eingaben / Hardcoded-Annahmen</t>
  </si>
  <si>
    <t xml:space="preserve">Schwarze Werte</t>
  </si>
  <si>
    <t xml:space="preserve">Berechnete Formeln</t>
  </si>
  <si>
    <t xml:space="preserve">Grüne Werte</t>
  </si>
  <si>
    <t xml:space="preserve">Verknüpfungen aus anderen Tabellenblättern</t>
  </si>
  <si>
    <t xml:space="preserve">INTERAKTIVER LIQUIDITÄTSRECHNER  |  Abschlagszahlungen</t>
  </si>
  <si>
    <t xml:space="preserve">  EINGABEN (blaue Felder bearbeiten)</t>
  </si>
  <si>
    <t xml:space="preserve">Gesamtauftragswert (Netto, €)</t>
  </si>
  <si>
    <t xml:space="preserve">Aktueller Leistungsstand (%)</t>
  </si>
  <si>
    <t xml:space="preserve">Bisher abgerechnet (Netto, €)</t>
  </si>
  <si>
    <t xml:space="preserve">USt-Satz (%)</t>
  </si>
  <si>
    <t xml:space="preserve">  ERGEBNISSE</t>
  </si>
  <si>
    <t xml:space="preserve">Erbrachte Leistung gesamt (Netto)</t>
  </si>
  <si>
    <t xml:space="preserve">Abzüglich bisheriger Abschläge</t>
  </si>
  <si>
    <t xml:space="preserve">AKTUELLE NETTO-FORDERUNG</t>
  </si>
  <si>
    <t xml:space="preserve">USt. auf aktuelle Forderung</t>
  </si>
  <si>
    <t xml:space="preserve">BRUTTO-FORDERUNG</t>
  </si>
  <si>
    <t xml:space="preserve">Verbleibend bis Vertragsende (Netto)</t>
  </si>
  <si>
    <t xml:space="preserve">Auftragswert bereits abgerechnet (%)</t>
  </si>
  <si>
    <t xml:space="preserve">ℹ  Passen Sie die blauen Eingabefelder an, um die Forderung für jedes Projektintervall zu simulieren.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</si>
</sst>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&quot; €&quot;;\(#,##0.00&quot; €)&quot;;\-"/>
    <numFmt numFmtId="166" formatCode="0&quot; Tage&quot;"/>
    <numFmt numFmtId="167" formatCode="0.0%;\-0.0%;\-"/>
    <numFmt numFmtId="168" formatCode="#,##0.00"/>
  </numFmts>
  <fonts count="2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C0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9"/>
      <color rgb="FF1F3864"/>
      <name val="Arial"/>
      <family val="0"/>
      <charset val="1"/>
    </font>
    <font>
      <i val="true"/>
      <sz val="10"/>
      <color rgb="FF1F3864"/>
      <name val="Arial"/>
      <family val="0"/>
      <charset val="1"/>
    </font>
    <font>
      <sz val="9"/>
      <color rgb="FF444444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sz val="10"/>
      <color rgb="FF006400"/>
      <name val="Arial"/>
      <family val="0"/>
      <charset val="1"/>
    </font>
    <font>
      <b val="true"/>
      <sz val="10"/>
      <color rgb="FF006400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sz val="10"/>
      <color rgb="FF1F3864"/>
      <name val="Arial"/>
      <family val="0"/>
      <charset val="1"/>
    </font>
    <font>
      <sz val="10"/>
      <color rgb="FFC00000"/>
      <name val="Arial"/>
      <family val="0"/>
      <charset val="1"/>
    </font>
    <font>
      <b val="true"/>
      <sz val="11"/>
      <color rgb="FF1F3864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9"/>
      <color rgb="FF555555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2E5FAC"/>
        <bgColor rgb="FF3366FF"/>
      </patternFill>
    </fill>
    <fill>
      <patternFill patternType="solid">
        <fgColor rgb="FFF2F2F2"/>
        <bgColor rgb="FFE2EFDA"/>
      </patternFill>
    </fill>
    <fill>
      <patternFill patternType="solid">
        <fgColor rgb="FFDEEAF1"/>
        <bgColor rgb="FFD6E4F7"/>
      </patternFill>
    </fill>
    <fill>
      <patternFill patternType="solid">
        <fgColor rgb="FFFFFFFF"/>
        <bgColor rgb="FFF2F2F2"/>
      </patternFill>
    </fill>
    <fill>
      <patternFill patternType="solid">
        <fgColor rgb="FFD6E4F7"/>
        <bgColor rgb="FFDEEAF1"/>
      </patternFill>
    </fill>
    <fill>
      <patternFill patternType="solid">
        <fgColor rgb="FFC0392B"/>
        <bgColor rgb="FF993366"/>
      </patternFill>
    </fill>
    <fill>
      <patternFill patternType="solid">
        <fgColor rgb="FFFCE4D6"/>
        <bgColor rgb="FFF2F2F2"/>
      </patternFill>
    </fill>
    <fill>
      <patternFill patternType="solid">
        <fgColor rgb="FF1A7431"/>
        <bgColor rgb="FF006400"/>
      </patternFill>
    </fill>
    <fill>
      <patternFill patternType="solid">
        <fgColor rgb="FFE2EFDA"/>
        <bgColor rgb="FFDEEAF1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AAAAAA"/>
      </left>
      <right/>
      <top style="thin">
        <color rgb="FFAAAAAA"/>
      </top>
      <bottom style="thin">
        <color rgb="FFAAAAAA"/>
      </bottom>
      <diagonal/>
    </border>
    <border diagonalUp="false" diagonalDown="false"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7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7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7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7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3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9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9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9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8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8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8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9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0" fillId="9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5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4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2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1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1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3" fillId="1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7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9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8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1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5" fillId="1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5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0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0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2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11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11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4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6400"/>
      <rgbColor rgb="FF000080"/>
      <rgbColor rgb="FF808000"/>
      <rgbColor rgb="FF800080"/>
      <rgbColor rgb="FF1A7431"/>
      <rgbColor rgb="FFC0C0C0"/>
      <rgbColor rgb="FF808080"/>
      <rgbColor rgb="FF9999FF"/>
      <rgbColor rgb="FF993366"/>
      <rgbColor rgb="FFF2F2F2"/>
      <rgbColor rgb="FFDEEAF1"/>
      <rgbColor rgb="FF660066"/>
      <rgbColor rgb="FFFF8080"/>
      <rgbColor rgb="FF2E5FAC"/>
      <rgbColor rgb="FFD6E4F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CE4D6"/>
      <rgbColor rgb="FF3366FF"/>
      <rgbColor rgb="FF33CCCC"/>
      <rgbColor rgb="FF99CC00"/>
      <rgbColor rgb="FFFFCC00"/>
      <rgbColor rgb="FFFF9900"/>
      <rgbColor rgb="FFFF6600"/>
      <rgbColor rgb="FF555555"/>
      <rgbColor rgb="FFAAAAAA"/>
      <rgbColor rgb="FF1F3864"/>
      <rgbColor rgb="FF339966"/>
      <rgbColor rgb="FF003300"/>
      <rgbColor rgb="FF333300"/>
      <rgbColor rgb="FFC0392B"/>
      <rgbColor rgb="FF993366"/>
      <rgbColor rgb="FF333399"/>
      <rgbColor rgb="FF44444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36"/>
    <col collapsed="false" customWidth="true" hidden="false" outlineLevel="0" max="4" min="3" style="1" width="14"/>
    <col collapsed="false" customWidth="true" hidden="false" outlineLevel="0" max="5" min="5" style="1" width="16"/>
    <col collapsed="false" customWidth="true" hidden="false" outlineLevel="0" max="6" min="6" style="1" width="5"/>
    <col collapsed="false" customWidth="true" hidden="false" outlineLevel="0" max="7" min="7" style="1" width="18"/>
    <col collapsed="false" customWidth="true" hidden="false" outlineLevel="0" max="8" min="8" style="1" width="5"/>
  </cols>
  <sheetData>
    <row r="1" customFormat="false" ht="7.5" hidden="false" customHeight="true" outlineLevel="0" collapsed="false"/>
    <row r="2" customFormat="false" ht="39.75" hidden="false" customHeight="true" outlineLevel="0" collapsed="false">
      <c r="A2" s="2" t="s">
        <v>0</v>
      </c>
      <c r="B2" s="2"/>
      <c r="C2" s="2"/>
      <c r="D2" s="2"/>
      <c r="E2" s="2"/>
      <c r="F2" s="2"/>
      <c r="G2" s="2"/>
      <c r="H2" s="2"/>
    </row>
    <row r="3" customFormat="false" ht="7.5" hidden="false" customHeight="true" outlineLevel="0" collapsed="false"/>
    <row r="4" customFormat="false" ht="15" hidden="false" customHeight="true" outlineLevel="0" collapsed="false">
      <c r="A4" s="3" t="s">
        <v>1</v>
      </c>
      <c r="B4" s="3"/>
      <c r="C4" s="3"/>
      <c r="D4" s="3"/>
      <c r="E4" s="3"/>
      <c r="F4" s="3"/>
      <c r="G4" s="3"/>
      <c r="H4" s="3"/>
    </row>
    <row r="5" customFormat="false" ht="18" hidden="false" customHeight="true" outlineLevel="0" collapsed="false">
      <c r="B5" s="4" t="s">
        <v>2</v>
      </c>
      <c r="C5" s="5" t="s">
        <v>3</v>
      </c>
      <c r="E5" s="4" t="s">
        <v>4</v>
      </c>
      <c r="G5" s="5" t="s">
        <v>5</v>
      </c>
    </row>
    <row r="6" customFormat="false" ht="18" hidden="false" customHeight="true" outlineLevel="0" collapsed="false">
      <c r="B6" s="4" t="s">
        <v>6</v>
      </c>
      <c r="C6" s="5" t="s">
        <v>7</v>
      </c>
      <c r="E6" s="4" t="s">
        <v>8</v>
      </c>
      <c r="G6" s="5" t="s">
        <v>9</v>
      </c>
    </row>
    <row r="7" customFormat="false" ht="18" hidden="false" customHeight="true" outlineLevel="0" collapsed="false">
      <c r="B7" s="4" t="s">
        <v>10</v>
      </c>
      <c r="C7" s="5" t="s">
        <v>11</v>
      </c>
      <c r="E7" s="4" t="s">
        <v>12</v>
      </c>
      <c r="G7" s="5" t="s">
        <v>13</v>
      </c>
    </row>
    <row r="8" customFormat="false" ht="18" hidden="false" customHeight="true" outlineLevel="0" collapsed="false">
      <c r="B8" s="4" t="s">
        <v>14</v>
      </c>
      <c r="C8" s="5" t="s">
        <v>15</v>
      </c>
      <c r="E8" s="4" t="s">
        <v>16</v>
      </c>
      <c r="G8" s="6" t="n">
        <v>100000</v>
      </c>
    </row>
    <row r="9" customFormat="false" ht="18" hidden="false" customHeight="true" outlineLevel="0" collapsed="false">
      <c r="B9" s="4" t="s">
        <v>17</v>
      </c>
      <c r="C9" s="7" t="n">
        <v>30</v>
      </c>
      <c r="E9" s="4" t="s">
        <v>18</v>
      </c>
      <c r="G9" s="8" t="n">
        <v>0.7</v>
      </c>
    </row>
    <row r="10" customFormat="false" ht="7.5" hidden="false" customHeight="true" outlineLevel="0" collapsed="false"/>
    <row r="11" customFormat="false" ht="15" hidden="false" customHeight="true" outlineLevel="0" collapsed="false">
      <c r="A11" s="3" t="s">
        <v>19</v>
      </c>
      <c r="B11" s="3"/>
      <c r="C11" s="3"/>
      <c r="D11" s="3"/>
      <c r="E11" s="3"/>
      <c r="F11" s="3"/>
      <c r="G11" s="3"/>
      <c r="H11" s="3"/>
    </row>
    <row r="12" customFormat="false" ht="19.5" hidden="false" customHeight="true" outlineLevel="0" collapsed="false">
      <c r="A12" s="9" t="s">
        <v>20</v>
      </c>
      <c r="B12" s="9" t="s">
        <v>21</v>
      </c>
      <c r="C12" s="9" t="s">
        <v>22</v>
      </c>
      <c r="D12" s="9" t="s">
        <v>23</v>
      </c>
      <c r="E12" s="9" t="s">
        <v>24</v>
      </c>
      <c r="F12" s="9"/>
      <c r="G12" s="9" t="s">
        <v>25</v>
      </c>
      <c r="H12" s="9"/>
    </row>
    <row r="13" customFormat="false" ht="18" hidden="false" customHeight="true" outlineLevel="0" collapsed="false">
      <c r="A13" s="10" t="s">
        <v>26</v>
      </c>
      <c r="B13" s="11" t="s">
        <v>27</v>
      </c>
      <c r="C13" s="12" t="n">
        <v>11</v>
      </c>
      <c r="D13" s="10" t="s">
        <v>28</v>
      </c>
      <c r="E13" s="13" t="n">
        <v>4000</v>
      </c>
      <c r="F13" s="14"/>
      <c r="G13" s="15" t="n">
        <f aca="false">C13*E13</f>
        <v>44000</v>
      </c>
      <c r="H13" s="14"/>
    </row>
    <row r="14" customFormat="false" ht="18" hidden="false" customHeight="true" outlineLevel="0" collapsed="false">
      <c r="A14" s="16" t="s">
        <v>29</v>
      </c>
      <c r="B14" s="17" t="s">
        <v>30</v>
      </c>
      <c r="C14" s="18" t="n">
        <v>550</v>
      </c>
      <c r="D14" s="16" t="s">
        <v>31</v>
      </c>
      <c r="E14" s="19" t="n">
        <v>95</v>
      </c>
      <c r="F14" s="20"/>
      <c r="G14" s="21" t="n">
        <f aca="false">C14*E14</f>
        <v>52250</v>
      </c>
      <c r="H14" s="20"/>
    </row>
    <row r="15" customFormat="false" ht="18" hidden="false" customHeight="true" outlineLevel="0" collapsed="false">
      <c r="A15" s="10" t="s">
        <v>32</v>
      </c>
      <c r="B15" s="11" t="s">
        <v>33</v>
      </c>
      <c r="C15" s="12" t="n">
        <v>320</v>
      </c>
      <c r="D15" s="10" t="s">
        <v>31</v>
      </c>
      <c r="E15" s="13" t="n">
        <v>85</v>
      </c>
      <c r="F15" s="14"/>
      <c r="G15" s="15" t="n">
        <f aca="false">C15*E15</f>
        <v>27200</v>
      </c>
      <c r="H15" s="14"/>
    </row>
    <row r="16" customFormat="false" ht="18" hidden="false" customHeight="true" outlineLevel="0" collapsed="false">
      <c r="A16" s="16" t="s">
        <v>34</v>
      </c>
      <c r="B16" s="17" t="s">
        <v>35</v>
      </c>
      <c r="C16" s="18" t="n">
        <v>180</v>
      </c>
      <c r="D16" s="16" t="s">
        <v>31</v>
      </c>
      <c r="E16" s="19" t="n">
        <v>90</v>
      </c>
      <c r="F16" s="20"/>
      <c r="G16" s="21" t="n">
        <f aca="false">C16*E16</f>
        <v>16200</v>
      </c>
      <c r="H16" s="20"/>
    </row>
    <row r="17" customFormat="false" ht="18" hidden="false" customHeight="true" outlineLevel="0" collapsed="false">
      <c r="A17" s="10" t="s">
        <v>36</v>
      </c>
      <c r="B17" s="11" t="s">
        <v>37</v>
      </c>
      <c r="C17" s="12" t="n">
        <v>40</v>
      </c>
      <c r="D17" s="10" t="s">
        <v>31</v>
      </c>
      <c r="E17" s="13" t="n">
        <v>75</v>
      </c>
      <c r="F17" s="14"/>
      <c r="G17" s="15" t="n">
        <f aca="false">C17*E17</f>
        <v>3000</v>
      </c>
      <c r="H17" s="14"/>
    </row>
    <row r="18" customFormat="false" ht="19.5" hidden="false" customHeight="true" outlineLevel="0" collapsed="false">
      <c r="A18" s="22"/>
      <c r="B18" s="23" t="s">
        <v>38</v>
      </c>
      <c r="C18" s="23"/>
      <c r="D18" s="23"/>
      <c r="E18" s="23"/>
      <c r="F18" s="23"/>
      <c r="G18" s="24" t="n">
        <f aca="false">SUM(G13:G17)</f>
        <v>142650</v>
      </c>
      <c r="H18" s="22"/>
    </row>
    <row r="19" customFormat="false" ht="7.5" hidden="false" customHeight="true" outlineLevel="0" collapsed="false"/>
    <row r="20" customFormat="false" ht="15" hidden="false" customHeight="true" outlineLevel="0" collapsed="false">
      <c r="A20" s="25" t="s">
        <v>39</v>
      </c>
      <c r="B20" s="25"/>
      <c r="C20" s="25"/>
      <c r="D20" s="25"/>
      <c r="E20" s="25"/>
      <c r="F20" s="25"/>
      <c r="G20" s="25"/>
      <c r="H20" s="25"/>
    </row>
    <row r="21" customFormat="false" ht="19.5" hidden="false" customHeight="true" outlineLevel="0" collapsed="false">
      <c r="A21" s="26"/>
      <c r="B21" s="26" t="s">
        <v>40</v>
      </c>
      <c r="C21" s="26" t="s">
        <v>41</v>
      </c>
      <c r="D21" s="26" t="s">
        <v>42</v>
      </c>
      <c r="E21" s="26" t="s">
        <v>43</v>
      </c>
      <c r="F21" s="26"/>
      <c r="G21" s="26"/>
      <c r="H21" s="26"/>
    </row>
    <row r="22" customFormat="false" ht="18" hidden="false" customHeight="true" outlineLevel="0" collapsed="false">
      <c r="A22" s="10" t="s">
        <v>26</v>
      </c>
      <c r="B22" s="10" t="s">
        <v>44</v>
      </c>
      <c r="C22" s="10" t="s">
        <v>45</v>
      </c>
      <c r="D22" s="27" t="n">
        <v>0.3</v>
      </c>
      <c r="E22" s="13" t="n">
        <v>30000</v>
      </c>
      <c r="F22" s="14"/>
      <c r="G22" s="14"/>
      <c r="H22" s="14"/>
    </row>
    <row r="23" customFormat="false" ht="18" hidden="false" customHeight="true" outlineLevel="0" collapsed="false">
      <c r="A23" s="28" t="s">
        <v>29</v>
      </c>
      <c r="B23" s="28" t="s">
        <v>46</v>
      </c>
      <c r="C23" s="28" t="s">
        <v>47</v>
      </c>
      <c r="D23" s="29" t="n">
        <v>0.4</v>
      </c>
      <c r="E23" s="30" t="n">
        <v>40000</v>
      </c>
      <c r="F23" s="31"/>
      <c r="G23" s="31"/>
      <c r="H23" s="31"/>
    </row>
    <row r="24" customFormat="false" ht="19.5" hidden="false" customHeight="true" outlineLevel="0" collapsed="false">
      <c r="A24" s="32"/>
      <c r="B24" s="33" t="s">
        <v>48</v>
      </c>
      <c r="C24" s="33"/>
      <c r="D24" s="33"/>
      <c r="E24" s="34" t="n">
        <f aca="false">SUM(E22:E23)</f>
        <v>70000</v>
      </c>
      <c r="F24" s="32"/>
      <c r="G24" s="32"/>
      <c r="H24" s="32"/>
    </row>
    <row r="25" customFormat="false" ht="7.5" hidden="false" customHeight="true" outlineLevel="0" collapsed="false"/>
    <row r="26" customFormat="false" ht="15" hidden="false" customHeight="true" outlineLevel="0" collapsed="false">
      <c r="A26" s="35" t="s">
        <v>49</v>
      </c>
      <c r="B26" s="35"/>
      <c r="C26" s="35"/>
      <c r="D26" s="35"/>
      <c r="E26" s="35"/>
      <c r="F26" s="35"/>
      <c r="G26" s="35"/>
      <c r="H26" s="35"/>
    </row>
    <row r="27" customFormat="false" ht="21.75" hidden="false" customHeight="true" outlineLevel="0" collapsed="false">
      <c r="A27" s="20"/>
      <c r="B27" s="36" t="s">
        <v>50</v>
      </c>
      <c r="C27" s="36"/>
      <c r="D27" s="36"/>
      <c r="E27" s="36"/>
      <c r="F27" s="36"/>
      <c r="G27" s="37" t="n">
        <f aca="false">G18</f>
        <v>142650</v>
      </c>
      <c r="H27" s="20"/>
    </row>
    <row r="28" customFormat="false" ht="21.75" hidden="false" customHeight="true" outlineLevel="0" collapsed="false">
      <c r="A28" s="31"/>
      <c r="B28" s="38" t="s">
        <v>51</v>
      </c>
      <c r="C28" s="38"/>
      <c r="D28" s="38"/>
      <c r="E28" s="38"/>
      <c r="F28" s="38"/>
      <c r="G28" s="39" t="n">
        <f aca="false">-E24</f>
        <v>-70000</v>
      </c>
      <c r="H28" s="31"/>
    </row>
    <row r="29" customFormat="false" ht="6" hidden="false" customHeight="true" outlineLevel="0" collapsed="false">
      <c r="A29" s="40"/>
      <c r="B29" s="40"/>
      <c r="C29" s="40"/>
      <c r="D29" s="40"/>
      <c r="E29" s="40"/>
      <c r="F29" s="40"/>
      <c r="G29" s="40"/>
      <c r="H29" s="40"/>
    </row>
    <row r="30" customFormat="false" ht="25.5" hidden="false" customHeight="true" outlineLevel="0" collapsed="false">
      <c r="A30" s="41"/>
      <c r="B30" s="42" t="s">
        <v>52</v>
      </c>
      <c r="C30" s="42"/>
      <c r="D30" s="42"/>
      <c r="E30" s="42"/>
      <c r="F30" s="42"/>
      <c r="G30" s="43" t="n">
        <f aca="false">G18-E24</f>
        <v>72650</v>
      </c>
      <c r="H30" s="41"/>
    </row>
    <row r="31" customFormat="false" ht="19.5" hidden="false" customHeight="true" outlineLevel="0" collapsed="false">
      <c r="A31" s="44"/>
      <c r="B31" s="45" t="s">
        <v>53</v>
      </c>
      <c r="C31" s="45"/>
      <c r="D31" s="45"/>
      <c r="E31" s="45"/>
      <c r="F31" s="46" t="n">
        <v>0.19</v>
      </c>
      <c r="G31" s="47" t="n">
        <f aca="false">G30*F31</f>
        <v>13803.5</v>
      </c>
      <c r="H31" s="44"/>
    </row>
    <row r="32" customFormat="false" ht="27.75" hidden="false" customHeight="true" outlineLevel="0" collapsed="false">
      <c r="A32" s="48"/>
      <c r="B32" s="49" t="s">
        <v>54</v>
      </c>
      <c r="C32" s="49"/>
      <c r="D32" s="49"/>
      <c r="E32" s="49"/>
      <c r="F32" s="49"/>
      <c r="G32" s="50" t="n">
        <f aca="false">G30+G31</f>
        <v>86453.5</v>
      </c>
      <c r="H32" s="48"/>
    </row>
    <row r="34" customFormat="false" ht="7.5" hidden="false" customHeight="true" outlineLevel="0" collapsed="false"/>
    <row r="35" customFormat="false" ht="15" hidden="false" customHeight="true" outlineLevel="0" collapsed="false">
      <c r="A35" s="51" t="s">
        <v>55</v>
      </c>
      <c r="B35" s="51"/>
      <c r="C35" s="51"/>
      <c r="D35" s="51"/>
      <c r="E35" s="51"/>
      <c r="F35" s="51"/>
      <c r="G35" s="51"/>
      <c r="H35" s="51"/>
    </row>
    <row r="36" customFormat="false" ht="18" hidden="false" customHeight="true" outlineLevel="0" collapsed="false">
      <c r="A36" s="52" t="s">
        <v>56</v>
      </c>
      <c r="B36" s="52"/>
      <c r="C36" s="52"/>
      <c r="D36" s="52"/>
      <c r="E36" s="52"/>
      <c r="F36" s="52"/>
      <c r="G36" s="52"/>
      <c r="H36" s="52"/>
    </row>
    <row r="38" customFormat="false" ht="7.5" hidden="false" customHeight="true" outlineLevel="0" collapsed="false"/>
    <row r="39" customFormat="false" ht="15" hidden="false" customHeight="true" outlineLevel="0" collapsed="false">
      <c r="A39" s="3" t="s">
        <v>57</v>
      </c>
      <c r="B39" s="3"/>
      <c r="C39" s="3"/>
      <c r="D39" s="3"/>
      <c r="E39" s="3"/>
      <c r="F39" s="3"/>
      <c r="G39" s="3"/>
      <c r="H39" s="3"/>
    </row>
    <row r="40" customFormat="false" ht="15.75" hidden="false" customHeight="true" outlineLevel="0" collapsed="false">
      <c r="A40" s="53" t="s">
        <v>58</v>
      </c>
      <c r="B40" s="53"/>
      <c r="C40" s="53"/>
      <c r="D40" s="53"/>
      <c r="E40" s="53"/>
      <c r="F40" s="53"/>
      <c r="G40" s="53"/>
      <c r="H40" s="53"/>
    </row>
    <row r="41" customFormat="false" ht="15.75" hidden="false" customHeight="true" outlineLevel="0" collapsed="false">
      <c r="A41" s="54" t="s">
        <v>59</v>
      </c>
      <c r="B41" s="54"/>
      <c r="C41" s="54"/>
      <c r="D41" s="54"/>
      <c r="E41" s="54"/>
      <c r="F41" s="54"/>
      <c r="G41" s="54"/>
      <c r="H41" s="54"/>
    </row>
    <row r="42" customFormat="false" ht="15.75" hidden="false" customHeight="true" outlineLevel="0" collapsed="false">
      <c r="A42" s="53" t="s">
        <v>60</v>
      </c>
      <c r="B42" s="53"/>
      <c r="C42" s="53"/>
      <c r="D42" s="53"/>
      <c r="E42" s="53"/>
      <c r="F42" s="53"/>
      <c r="G42" s="53"/>
      <c r="H42" s="53"/>
    </row>
    <row r="43" customFormat="false" ht="15.75" hidden="false" customHeight="true" outlineLevel="0" collapsed="false">
      <c r="A43" s="54" t="s">
        <v>61</v>
      </c>
      <c r="B43" s="54"/>
      <c r="C43" s="54"/>
      <c r="D43" s="54"/>
      <c r="E43" s="54"/>
      <c r="F43" s="54"/>
      <c r="G43" s="54"/>
      <c r="H43" s="54"/>
    </row>
  </sheetData>
  <mergeCells count="19">
    <mergeCell ref="A2:H2"/>
    <mergeCell ref="A4:H4"/>
    <mergeCell ref="A11:H11"/>
    <mergeCell ref="B18:F18"/>
    <mergeCell ref="A20:H20"/>
    <mergeCell ref="B24:D24"/>
    <mergeCell ref="A26:H26"/>
    <mergeCell ref="B27:F27"/>
    <mergeCell ref="B28:F28"/>
    <mergeCell ref="B30:F30"/>
    <mergeCell ref="B31:E31"/>
    <mergeCell ref="B32:F32"/>
    <mergeCell ref="A35:H35"/>
    <mergeCell ref="A36:H36"/>
    <mergeCell ref="A39:H39"/>
    <mergeCell ref="A40:H40"/>
    <mergeCell ref="A41:H41"/>
    <mergeCell ref="A42:H42"/>
    <mergeCell ref="A43:H4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1" width="18"/>
    <col collapsed="false" customWidth="true" hidden="false" outlineLevel="0" max="3" min="3" style="1" width="16"/>
    <col collapsed="false" customWidth="true" hidden="false" outlineLevel="0" max="9" min="4" style="1" width="20"/>
    <col collapsed="false" customWidth="true" hidden="false" outlineLevel="0" max="10" min="10" style="1" width="6"/>
  </cols>
  <sheetData>
    <row r="1" customFormat="false" ht="7.5" hidden="false" customHeight="true" outlineLevel="0" collapsed="false"/>
    <row r="2" customFormat="false" ht="37.5" hidden="false" customHeight="true" outlineLevel="0" collapsed="false">
      <c r="A2" s="55" t="s">
        <v>62</v>
      </c>
      <c r="B2" s="55"/>
      <c r="C2" s="55"/>
      <c r="D2" s="55"/>
      <c r="E2" s="55"/>
      <c r="F2" s="55"/>
      <c r="G2" s="55"/>
      <c r="H2" s="55"/>
      <c r="I2" s="55"/>
      <c r="J2" s="55"/>
    </row>
    <row r="3" customFormat="false" ht="7.5" hidden="false" customHeight="true" outlineLevel="0" collapsed="false"/>
    <row r="4" customFormat="false" ht="15" hidden="false" customHeight="true" outlineLevel="0" collapsed="false">
      <c r="A4" s="3" t="s">
        <v>63</v>
      </c>
      <c r="B4" s="3"/>
      <c r="C4" s="3"/>
      <c r="D4" s="3"/>
      <c r="E4" s="3"/>
      <c r="F4" s="3"/>
      <c r="G4" s="3"/>
      <c r="H4" s="3"/>
      <c r="I4" s="3"/>
      <c r="J4" s="3"/>
    </row>
    <row r="5" customFormat="false" ht="31.5" hidden="false" customHeight="true" outlineLevel="0" collapsed="false">
      <c r="A5" s="56" t="s">
        <v>64</v>
      </c>
      <c r="B5" s="56" t="s">
        <v>65</v>
      </c>
      <c r="C5" s="56" t="s">
        <v>66</v>
      </c>
      <c r="D5" s="56" t="s">
        <v>67</v>
      </c>
      <c r="E5" s="56" t="s">
        <v>68</v>
      </c>
      <c r="F5" s="56" t="s">
        <v>69</v>
      </c>
      <c r="G5" s="56" t="s">
        <v>70</v>
      </c>
      <c r="H5" s="56" t="s">
        <v>71</v>
      </c>
      <c r="I5" s="56" t="s">
        <v>72</v>
      </c>
      <c r="J5" s="56"/>
    </row>
    <row r="6" customFormat="false" ht="18" hidden="false" customHeight="true" outlineLevel="0" collapsed="false">
      <c r="A6" s="10" t="n">
        <v>1</v>
      </c>
      <c r="B6" s="11" t="s">
        <v>44</v>
      </c>
      <c r="C6" s="10" t="s">
        <v>45</v>
      </c>
      <c r="D6" s="27" t="n">
        <v>0.3</v>
      </c>
      <c r="E6" s="57" t="n">
        <f aca="false">D6</f>
        <v>0.3</v>
      </c>
      <c r="F6" s="13" t="n">
        <v>30000</v>
      </c>
      <c r="G6" s="15" t="n">
        <f aca="false">F6</f>
        <v>30000</v>
      </c>
      <c r="H6" s="15" t="n">
        <f aca="false">F6*0.19</f>
        <v>5700</v>
      </c>
      <c r="I6" s="15" t="n">
        <f aca="false">F6+H6</f>
        <v>35700</v>
      </c>
      <c r="J6" s="14"/>
    </row>
    <row r="7" customFormat="false" ht="18" hidden="false" customHeight="true" outlineLevel="0" collapsed="false">
      <c r="A7" s="16" t="n">
        <v>2</v>
      </c>
      <c r="B7" s="17" t="s">
        <v>46</v>
      </c>
      <c r="C7" s="16" t="s">
        <v>47</v>
      </c>
      <c r="D7" s="58" t="n">
        <v>0.1</v>
      </c>
      <c r="E7" s="59" t="n">
        <f aca="false">E6+D7</f>
        <v>0.4</v>
      </c>
      <c r="F7" s="19" t="n">
        <v>40000</v>
      </c>
      <c r="G7" s="21" t="n">
        <f aca="false">G6+F7</f>
        <v>70000</v>
      </c>
      <c r="H7" s="21" t="n">
        <f aca="false">F7*0.19</f>
        <v>7600</v>
      </c>
      <c r="I7" s="21" t="n">
        <f aca="false">F7+H7</f>
        <v>47600</v>
      </c>
      <c r="J7" s="20"/>
    </row>
    <row r="8" customFormat="false" ht="18" hidden="false" customHeight="true" outlineLevel="0" collapsed="false">
      <c r="A8" s="10" t="n">
        <v>3</v>
      </c>
      <c r="B8" s="11" t="s">
        <v>3</v>
      </c>
      <c r="C8" s="10" t="s">
        <v>7</v>
      </c>
      <c r="D8" s="27" t="n">
        <v>0.3</v>
      </c>
      <c r="E8" s="57" t="n">
        <f aca="false">E7+D8</f>
        <v>0.7</v>
      </c>
      <c r="F8" s="60" t="n">
        <f aca="false">'Kumulierte Rechnung'!G30</f>
        <v>72650</v>
      </c>
      <c r="G8" s="15" t="n">
        <f aca="false">G7+F8</f>
        <v>142650</v>
      </c>
      <c r="H8" s="15" t="n">
        <f aca="false">F8*0.19</f>
        <v>13803.5</v>
      </c>
      <c r="I8" s="15" t="n">
        <f aca="false">F8+H8</f>
        <v>86453.5</v>
      </c>
      <c r="J8" s="14"/>
    </row>
    <row r="9" customFormat="false" ht="21.75" hidden="false" customHeight="true" outlineLevel="0" collapsed="false">
      <c r="A9" s="61" t="s">
        <v>73</v>
      </c>
      <c r="B9" s="61"/>
      <c r="C9" s="61"/>
      <c r="D9" s="41"/>
      <c r="E9" s="41"/>
      <c r="F9" s="43" t="n">
        <f aca="false">SUM(F6:F8)</f>
        <v>142650</v>
      </c>
      <c r="G9" s="43" t="n">
        <f aca="false">G8</f>
        <v>142650</v>
      </c>
      <c r="H9" s="43" t="n">
        <f aca="false">SUM(H6:H8)</f>
        <v>27103.5</v>
      </c>
      <c r="I9" s="43" t="n">
        <f aca="false">SUM(I6:I8)</f>
        <v>169753.5</v>
      </c>
      <c r="J9" s="41"/>
    </row>
    <row r="11" customFormat="false" ht="21.75" hidden="false" customHeight="true" outlineLevel="0" collapsed="false">
      <c r="A11" s="62" t="s">
        <v>74</v>
      </c>
      <c r="B11" s="62"/>
      <c r="C11" s="62"/>
      <c r="D11" s="62"/>
      <c r="E11" s="62"/>
      <c r="F11" s="63" t="n">
        <f aca="false">'Kumulierte Rechnung'!G8-Abschlagshistorie!G8</f>
        <v>-42650</v>
      </c>
      <c r="G11" s="48"/>
      <c r="H11" s="48"/>
      <c r="I11" s="48"/>
      <c r="J11" s="48"/>
    </row>
    <row r="13" customFormat="false" ht="15" hidden="false" customHeight="true" outlineLevel="0" collapsed="false">
      <c r="A13" s="51" t="s">
        <v>75</v>
      </c>
      <c r="B13" s="51"/>
      <c r="C13" s="51"/>
      <c r="D13" s="51"/>
      <c r="E13" s="51"/>
      <c r="F13" s="51"/>
      <c r="G13" s="51"/>
      <c r="H13" s="51"/>
      <c r="I13" s="51"/>
      <c r="J13" s="51"/>
    </row>
    <row r="14" customFormat="false" ht="15.75" hidden="false" customHeight="true" outlineLevel="0" collapsed="false">
      <c r="A14" s="44"/>
      <c r="B14" s="64" t="s">
        <v>76</v>
      </c>
      <c r="C14" s="65" t="s">
        <v>77</v>
      </c>
      <c r="D14" s="65"/>
      <c r="E14" s="65"/>
      <c r="F14" s="65"/>
      <c r="G14" s="65"/>
      <c r="H14" s="65"/>
      <c r="I14" s="65"/>
      <c r="J14" s="14"/>
    </row>
    <row r="15" customFormat="false" ht="15.75" hidden="false" customHeight="true" outlineLevel="0" collapsed="false">
      <c r="A15" s="44"/>
      <c r="B15" s="66" t="s">
        <v>78</v>
      </c>
      <c r="C15" s="67" t="s">
        <v>79</v>
      </c>
      <c r="D15" s="67"/>
      <c r="E15" s="67"/>
      <c r="F15" s="67"/>
      <c r="G15" s="67"/>
      <c r="H15" s="67"/>
      <c r="I15" s="67"/>
      <c r="J15" s="44"/>
    </row>
    <row r="16" customFormat="false" ht="15.75" hidden="false" customHeight="true" outlineLevel="0" collapsed="false">
      <c r="A16" s="44"/>
      <c r="B16" s="68" t="s">
        <v>80</v>
      </c>
      <c r="C16" s="65" t="s">
        <v>81</v>
      </c>
      <c r="D16" s="65"/>
      <c r="E16" s="65"/>
      <c r="F16" s="65"/>
      <c r="G16" s="65"/>
      <c r="H16" s="65"/>
      <c r="I16" s="65"/>
      <c r="J16" s="14"/>
    </row>
  </sheetData>
  <mergeCells count="8">
    <mergeCell ref="A2:J2"/>
    <mergeCell ref="A4:J4"/>
    <mergeCell ref="A9:C9"/>
    <mergeCell ref="A11:E11"/>
    <mergeCell ref="A13:J13"/>
    <mergeCell ref="C14:I14"/>
    <mergeCell ref="C15:I15"/>
    <mergeCell ref="C16:I1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1" width="38"/>
    <col collapsed="false" customWidth="true" hidden="false" outlineLevel="0" max="3" min="3" style="1" width="6"/>
    <col collapsed="false" customWidth="true" hidden="false" outlineLevel="0" max="4" min="4" style="1" width="24"/>
    <col collapsed="false" customWidth="true" hidden="false" outlineLevel="0" max="5" min="5" style="1" width="6"/>
  </cols>
  <sheetData>
    <row r="1" customFormat="false" ht="7.5" hidden="false" customHeight="true" outlineLevel="0" collapsed="false"/>
    <row r="2" customFormat="false" ht="37.5" hidden="false" customHeight="true" outlineLevel="0" collapsed="false">
      <c r="A2" s="55" t="s">
        <v>82</v>
      </c>
      <c r="B2" s="55"/>
      <c r="C2" s="55"/>
      <c r="D2" s="55"/>
      <c r="E2" s="55"/>
    </row>
    <row r="3" customFormat="false" ht="7.5" hidden="false" customHeight="true" outlineLevel="0" collapsed="false"/>
    <row r="4" customFormat="false" ht="15" hidden="false" customHeight="true" outlineLevel="0" collapsed="false">
      <c r="A4" s="3" t="s">
        <v>83</v>
      </c>
      <c r="B4" s="3"/>
      <c r="C4" s="3"/>
      <c r="D4" s="3"/>
      <c r="E4" s="3"/>
    </row>
    <row r="5" customFormat="false" ht="21.75" hidden="false" customHeight="true" outlineLevel="0" collapsed="false">
      <c r="A5" s="69" t="s">
        <v>84</v>
      </c>
      <c r="B5" s="69"/>
      <c r="C5" s="70"/>
      <c r="D5" s="71" t="n">
        <v>100000</v>
      </c>
      <c r="E5" s="70"/>
    </row>
    <row r="6" customFormat="false" ht="21.75" hidden="false" customHeight="true" outlineLevel="0" collapsed="false">
      <c r="A6" s="69" t="s">
        <v>85</v>
      </c>
      <c r="B6" s="69"/>
      <c r="C6" s="70"/>
      <c r="D6" s="72" t="n">
        <v>0.675</v>
      </c>
      <c r="E6" s="70"/>
    </row>
    <row r="7" customFormat="false" ht="21.75" hidden="false" customHeight="true" outlineLevel="0" collapsed="false">
      <c r="A7" s="69" t="s">
        <v>86</v>
      </c>
      <c r="B7" s="69"/>
      <c r="C7" s="70"/>
      <c r="D7" s="71" t="n">
        <v>30000</v>
      </c>
      <c r="E7" s="70"/>
    </row>
    <row r="8" customFormat="false" ht="21.75" hidden="false" customHeight="true" outlineLevel="0" collapsed="false">
      <c r="A8" s="69" t="s">
        <v>87</v>
      </c>
      <c r="B8" s="69"/>
      <c r="C8" s="70"/>
      <c r="D8" s="72" t="n">
        <v>0.19</v>
      </c>
      <c r="E8" s="70"/>
    </row>
    <row r="9" customFormat="false" ht="7.5" hidden="false" customHeight="true" outlineLevel="0" collapsed="false"/>
    <row r="10" customFormat="false" ht="15" hidden="false" customHeight="true" outlineLevel="0" collapsed="false">
      <c r="A10" s="35" t="s">
        <v>88</v>
      </c>
      <c r="B10" s="35"/>
      <c r="C10" s="35"/>
      <c r="D10" s="35"/>
      <c r="E10" s="35"/>
    </row>
    <row r="11" customFormat="false" ht="19.5" hidden="false" customHeight="true" outlineLevel="0" collapsed="false">
      <c r="A11" s="73" t="s">
        <v>89</v>
      </c>
      <c r="B11" s="73"/>
      <c r="C11" s="20"/>
      <c r="D11" s="74" t="n">
        <f aca="false">D5*D6</f>
        <v>67500</v>
      </c>
      <c r="E11" s="20"/>
    </row>
    <row r="12" customFormat="false" ht="19.5" hidden="false" customHeight="true" outlineLevel="0" collapsed="false">
      <c r="A12" s="75" t="s">
        <v>90</v>
      </c>
      <c r="B12" s="75"/>
      <c r="C12" s="31"/>
      <c r="D12" s="76" t="n">
        <f aca="false">-D7</f>
        <v>-30000</v>
      </c>
      <c r="E12" s="31"/>
    </row>
    <row r="13" customFormat="false" ht="24" hidden="false" customHeight="true" outlineLevel="0" collapsed="false">
      <c r="A13" s="77" t="s">
        <v>91</v>
      </c>
      <c r="B13" s="77"/>
      <c r="C13" s="78"/>
      <c r="D13" s="79" t="n">
        <f aca="false">D5*D6-D7</f>
        <v>37500</v>
      </c>
      <c r="E13" s="78"/>
    </row>
    <row r="14" customFormat="false" ht="19.5" hidden="false" customHeight="true" outlineLevel="0" collapsed="false">
      <c r="A14" s="80" t="s">
        <v>92</v>
      </c>
      <c r="B14" s="80"/>
      <c r="C14" s="44"/>
      <c r="D14" s="81" t="n">
        <f aca="false">(D5*D6-D7)*D8</f>
        <v>7125</v>
      </c>
      <c r="E14" s="44"/>
    </row>
    <row r="15" customFormat="false" ht="24" hidden="false" customHeight="true" outlineLevel="0" collapsed="false">
      <c r="A15" s="82" t="s">
        <v>93</v>
      </c>
      <c r="B15" s="82"/>
      <c r="C15" s="48"/>
      <c r="D15" s="83" t="n">
        <f aca="false">(D5*D6-D7)*(1+D8)</f>
        <v>44625</v>
      </c>
      <c r="E15" s="48"/>
    </row>
    <row r="16" customFormat="false" ht="19.5" hidden="false" customHeight="true" outlineLevel="0" collapsed="false">
      <c r="A16" s="80" t="s">
        <v>94</v>
      </c>
      <c r="B16" s="80"/>
      <c r="C16" s="44"/>
      <c r="D16" s="81" t="n">
        <f aca="false">D5-D5*D6</f>
        <v>32500</v>
      </c>
      <c r="E16" s="44"/>
    </row>
    <row r="17" customFormat="false" ht="19.5" hidden="false" customHeight="true" outlineLevel="0" collapsed="false">
      <c r="A17" s="80" t="s">
        <v>95</v>
      </c>
      <c r="B17" s="80"/>
      <c r="C17" s="44"/>
      <c r="D17" s="84" t="n">
        <f aca="false">D5*D6/D5</f>
        <v>0.675</v>
      </c>
      <c r="E17" s="44"/>
    </row>
    <row r="19" customFormat="false" ht="7.5" hidden="false" customHeight="true" outlineLevel="0" collapsed="false"/>
    <row r="20" customFormat="false" ht="15" hidden="false" customHeight="true" outlineLevel="0" collapsed="false">
      <c r="A20" s="85" t="s">
        <v>96</v>
      </c>
      <c r="B20" s="85"/>
      <c r="C20" s="85"/>
      <c r="D20" s="85"/>
      <c r="E20" s="85"/>
    </row>
  </sheetData>
  <mergeCells count="15">
    <mergeCell ref="A2:E2"/>
    <mergeCell ref="A4:E4"/>
    <mergeCell ref="A5:B5"/>
    <mergeCell ref="A6:B6"/>
    <mergeCell ref="A7:B7"/>
    <mergeCell ref="A8:B8"/>
    <mergeCell ref="A10:E10"/>
    <mergeCell ref="A11:B11"/>
    <mergeCell ref="A12:B12"/>
    <mergeCell ref="A13:B13"/>
    <mergeCell ref="A14:B14"/>
    <mergeCell ref="A15:B15"/>
    <mergeCell ref="A16:B16"/>
    <mergeCell ref="A17:B17"/>
    <mergeCell ref="A20:E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2026-04-15T07:24:55Z</dcterms:created>
  <dc:creator>openpyxl</dc:creator>
  <dc:description/>
  <dc:language>en-US</dc:language>
  <cp:lastModifiedBy/>
  <dcterms:modified xsi:type="dcterms:W3CDTF">2026-04-15T07:25:28Z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