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2"/>
    <sheet name="🔍 Ist-Analyse" sheetId="2" state="visible" r:id="rId3"/>
    <sheet name="🎯 KPIs" sheetId="3" state="visible" r:id="rId4"/>
    <sheet name="👥 Zielgruppen" sheetId="4" state="visible" r:id="rId5"/>
    <sheet name="📋 Strategie" sheetId="5" state="visible" r:id="rId6"/>
    <sheet name="💰 Budget" sheetId="6" state="visible" r:id="rId7"/>
    <sheet name="📐 ROMI-Rechner" sheetId="7" state="visible" r:id="rId8"/>
    <sheet name="📅 Jahresplan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<sst xmlns="http://schemas.openxmlformats.org/spreadsheetml/2006/main" count="552" uniqueCount="322">
  <si>
    <t xml:space="preserve">MARKETINGPLAN-VORLAGE &amp; CONTROLLING</t>
  </si>
  <si>
    <t xml:space="preserve">WHK Controlling GmbH  |  Professionelles Marketing-Controlling</t>
  </si>
  <si>
    <t xml:space="preserve">🏢  UNTERNEHMENSDATEN</t>
  </si>
  <si>
    <t xml:space="preserve">Unternehmensname</t>
  </si>
  <si>
    <t xml:space="preserve">Muster GmbH</t>
  </si>
  <si>
    <t xml:space="preserve">Berichtszeitraum</t>
  </si>
  <si>
    <t xml:space="preserve">GJ 2025</t>
  </si>
  <si>
    <t xml:space="preserve">Verantwortliche(r)</t>
  </si>
  <si>
    <t xml:space="preserve">Max Mustermann</t>
  </si>
  <si>
    <t xml:space="preserve">Erstellt am</t>
  </si>
  <si>
    <t xml:space="preserve">01.01.2025</t>
  </si>
  <si>
    <t xml:space="preserve">Version</t>
  </si>
  <si>
    <t xml:space="preserve">1.0</t>
  </si>
  <si>
    <t xml:space="preserve">📈  KPI-ÜBERSICHT (Live aus anderen Blättern)</t>
  </si>
  <si>
    <t xml:space="preserve">KPI</t>
  </si>
  <si>
    <t xml:space="preserve">Zielwert</t>
  </si>
  <si>
    <t xml:space="preserve">Istwert</t>
  </si>
  <si>
    <t xml:space="preserve">Abweichung</t>
  </si>
  <si>
    <t xml:space="preserve">Status</t>
  </si>
  <si>
    <t xml:space="preserve">Gesamtbudget (€)</t>
  </si>
  <si>
    <t xml:space="preserve">ROMI (%)</t>
  </si>
  <si>
    <t xml:space="preserve">-</t>
  </si>
  <si>
    <t xml:space="preserve">CAC (€)</t>
  </si>
  <si>
    <t xml:space="preserve">LTV (€)</t>
  </si>
  <si>
    <t xml:space="preserve">LTV:CAC Verhältnis</t>
  </si>
  <si>
    <t xml:space="preserve">Conversion-Rate (%)</t>
  </si>
  <si>
    <t xml:space="preserve">Neue Leads (gesamt)</t>
  </si>
  <si>
    <t xml:space="preserve">Neukunden (gesamt)</t>
  </si>
  <si>
    <t xml:space="preserve">🗂️  BLATT-ÜBERSICHT</t>
  </si>
  <si>
    <t xml:space="preserve">📊 Dashboard</t>
  </si>
  <si>
    <t xml:space="preserve">Übersicht &amp; KPI-Zusammenfassung</t>
  </si>
  <si>
    <t xml:space="preserve">🔍 Ist-Analyse</t>
  </si>
  <si>
    <t xml:space="preserve">SWOT-Analyse &amp; Wettbewerb</t>
  </si>
  <si>
    <t xml:space="preserve">🎯 KPIs</t>
  </si>
  <si>
    <t xml:space="preserve">SMART-Ziele &amp; Kennzahlen-Tracking</t>
  </si>
  <si>
    <t xml:space="preserve">👥 Zielgruppen</t>
  </si>
  <si>
    <t xml:space="preserve">Buyer Personas &amp; Positionierung</t>
  </si>
  <si>
    <t xml:space="preserve">📋 Strategie</t>
  </si>
  <si>
    <t xml:space="preserve">Marketing-Mix &amp; Kanalplanung</t>
  </si>
  <si>
    <t xml:space="preserve">💰 Budget</t>
  </si>
  <si>
    <t xml:space="preserve">Budgetplanung &amp; Liquiditätsprüfung</t>
  </si>
  <si>
    <t xml:space="preserve">📐 ROMI-Rechner</t>
  </si>
  <si>
    <t xml:space="preserve">ROMI, CAC &amp; LTV:CAC Berechnung</t>
  </si>
  <si>
    <t xml:space="preserve">📅 Jahresplan</t>
  </si>
  <si>
    <t xml:space="preserve">Monatlicher Maßnahmen-Kalender</t>
  </si>
  <si>
    <t xml:space="preserve">IST-ANALYSE &amp; SWOT-ANALYSE</t>
  </si>
  <si>
    <t xml:space="preserve">✅ STÄRKEN (Strengths)</t>
  </si>
  <si>
    <t xml:space="preserve">🚀 CHANCEN (Opportunities)</t>
  </si>
  <si>
    <t xml:space="preserve">(Interne Vorteile):</t>
  </si>
  <si>
    <t xml:space="preserve">(Externe Möglichkeiten):</t>
  </si>
  <si>
    <t xml:space="preserve">• 1. Bitte ausfüllen</t>
  </si>
  <si>
    <t xml:space="preserve">• 2. Bitte ausfüllen</t>
  </si>
  <si>
    <t xml:space="preserve">• 3. Bitte ausfüllen</t>
  </si>
  <si>
    <t xml:space="preserve">• 4. Bitte ausfüllen</t>
  </si>
  <si>
    <t xml:space="preserve">• 5. Bitte ausfüllen</t>
  </si>
  <si>
    <t xml:space="preserve">⚠️ SCHWÄCHEN (Weaknesses)</t>
  </si>
  <si>
    <t xml:space="preserve">🔴 RISIKEN (Threats)</t>
  </si>
  <si>
    <t xml:space="preserve">(Interne Nachteile):</t>
  </si>
  <si>
    <t xml:space="preserve">(Externe Gefahren):</t>
  </si>
  <si>
    <t xml:space="preserve">📊  BISHERIGE KANALPERFORMANCE (Ist-Analyse)</t>
  </si>
  <si>
    <t xml:space="preserve">Marketingkanal</t>
  </si>
  <si>
    <t xml:space="preserve">Ausgaben Vorjahr (€)</t>
  </si>
  <si>
    <t xml:space="preserve">Leads generiert</t>
  </si>
  <si>
    <t xml:space="preserve">Kunden gewonnen</t>
  </si>
  <si>
    <t xml:space="preserve">Deckungsbeitrag (€)</t>
  </si>
  <si>
    <t xml:space="preserve">Anmerkungen</t>
  </si>
  <si>
    <t xml:space="preserve">SEO / Content</t>
  </si>
  <si>
    <t xml:space="preserve">SEA / Google Ads</t>
  </si>
  <si>
    <t xml:space="preserve">Social Media (paid)</t>
  </si>
  <si>
    <t xml:space="preserve">E-Mail Marketing</t>
  </si>
  <si>
    <t xml:space="preserve">Messen / Events</t>
  </si>
  <si>
    <t xml:space="preserve">PR / Presse</t>
  </si>
  <si>
    <t xml:space="preserve">Empfehlungen</t>
  </si>
  <si>
    <t xml:space="preserve">Sonstige</t>
  </si>
  <si>
    <t xml:space="preserve">GESAMT</t>
  </si>
  <si>
    <t xml:space="preserve">SMART-ZIELE &amp; KPI-TRACKING</t>
  </si>
  <si>
    <t xml:space="preserve">📌  SMART-ZIELSYSTEM</t>
  </si>
  <si>
    <t xml:space="preserve">S – Spezifisch</t>
  </si>
  <si>
    <t xml:space="preserve">Klar und eindeutig definiertes Ziel</t>
  </si>
  <si>
    <t xml:space="preserve">M – Messbar</t>
  </si>
  <si>
    <t xml:space="preserve">Quantifizierbare Erfolgsgröße</t>
  </si>
  <si>
    <t xml:space="preserve">A – Attraktiv</t>
  </si>
  <si>
    <t xml:space="preserve">Motivierend &amp; relevant für das Unternehmen</t>
  </si>
  <si>
    <t xml:space="preserve">R – Realistisch</t>
  </si>
  <si>
    <t xml:space="preserve">Erreichbar mit verfügbaren Ressourcen</t>
  </si>
  <si>
    <t xml:space="preserve">T – Terminiert</t>
  </si>
  <si>
    <t xml:space="preserve">Klarer Zeitrahmen / Deadline</t>
  </si>
  <si>
    <t xml:space="preserve">📊  KPI-TRACKING TABELLE</t>
  </si>
  <si>
    <t xml:space="preserve">KPI / Kennzahl</t>
  </si>
  <si>
    <t xml:space="preserve">Kategorie</t>
  </si>
  <si>
    <t xml:space="preserve">Abweichung (abs.)</t>
  </si>
  <si>
    <t xml:space="preserve">Effizienz</t>
  </si>
  <si>
    <t xml:space="preserve">Neue qualifizierte Leads</t>
  </si>
  <si>
    <t xml:space="preserve">Wachstum</t>
  </si>
  <si>
    <t xml:space="preserve">Neukunden gewonnen</t>
  </si>
  <si>
    <t xml:space="preserve">Customer Acquisition Cost – CAC (€)</t>
  </si>
  <si>
    <t xml:space="preserve">Kosten</t>
  </si>
  <si>
    <t xml:space="preserve">Customer Lifetime Value – CLV (€)</t>
  </si>
  <si>
    <t xml:space="preserve">Rentabilität</t>
  </si>
  <si>
    <t xml:space="preserve">Website-Besucher / Monat</t>
  </si>
  <si>
    <t xml:space="preserve">Reichweite</t>
  </si>
  <si>
    <t xml:space="preserve">E-Mail Öffnungsrate (%)</t>
  </si>
  <si>
    <t xml:space="preserve">Engagement</t>
  </si>
  <si>
    <t xml:space="preserve">Social-Media-Reichweite</t>
  </si>
  <si>
    <t xml:space="preserve">Kampagnen-ROI (%)</t>
  </si>
  <si>
    <t xml:space="preserve">📅  MONATLICHES KPI-TRACKING (Istwerte eingeben)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</si>
  <si>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</si>
  <si>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</si>
  <si>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</si>
  <si>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</si>
  <si>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</si>
  <si>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</si>
  <si>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</si>
  <si>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</si>
  <si>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</si>
  <si>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</si>
  <si>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</si>
  <si>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</si>
  <si>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Jahres-Ø</t>
  </si>
  <si>
    <t xml:space="preserve">Neue Leads</t>
  </si>
  <si>
    <t xml:space="preserve">Neue Kunden</t>
  </si>
  <si>
    <t xml:space="preserve">Website-Besucher</t>
  </si>
  <si>
    <t xml:space="preserve">ZIELGRUPPEN &amp; BUYER PERSONAS</t>
  </si>
  <si>
    <t xml:space="preserve">Feld / Attribut</t>
  </si>
  <si>
    <t xml:space="preserve">👤 Persona A: Entscheider / CEO</t>
  </si>
  <si>
    <t xml:space="preserve">👤 Persona B: Fachkraft / Manager</t>
  </si>
  <si>
    <t xml:space="preserve">👤 Persona C: Weiteres Segment</t>
  </si>
  <si>
    <t xml:space="preserve">Alter / Demografie</t>
  </si>
  <si>
    <t xml:space="preserve">30–50 Jahre, Entscheider-Ebene</t>
  </si>
  <si>
    <t xml:space="preserve">Bitte ausfüllen</t>
  </si>
  <si>
    <t xml:space="preserve">Branche / Position</t>
  </si>
  <si>
    <t xml:space="preserve">Mittelstand, C-Level</t>
  </si>
  <si>
    <t xml:space="preserve">Ziele &amp; Motivation</t>
  </si>
  <si>
    <t xml:space="preserve">Wachstum, Effizienz, Profitabilität</t>
  </si>
  <si>
    <t xml:space="preserve">Herausforderungen</t>
  </si>
  <si>
    <t xml:space="preserve">Liquidität, Ressourcenengpässe</t>
  </si>
  <si>
    <t xml:space="preserve">Bevorzugte Kanäle</t>
  </si>
  <si>
    <t xml:space="preserve">LinkedIn, Newsletter, Webinare</t>
  </si>
  <si>
    <t xml:space="preserve">Kaufargumente</t>
  </si>
  <si>
    <t xml:space="preserve">ROI-Nachweis, Referenzen, Vertrauen</t>
  </si>
  <si>
    <t xml:space="preserve">Typischer Umsatz (€)</t>
  </si>
  <si>
    <t xml:space="preserve">50.000–500.000</t>
  </si>
  <si>
    <t xml:space="preserve">Entscheidungsdauer</t>
  </si>
  <si>
    <t xml:space="preserve">2–6 Monate</t>
  </si>
  <si>
    <t xml:space="preserve">Budget-Verantwortung</t>
  </si>
  <si>
    <t xml:space="preserve">Ja – direkt</t>
  </si>
  <si>
    <t xml:space="preserve">Pain Points</t>
  </si>
  <si>
    <t xml:space="preserve">Kostentransparenz, Planbarkeit</t>
  </si>
  <si>
    <t xml:space="preserve">STRATEGIE &amp; MARKETING-MIX (4 Ps)</t>
  </si>
  <si>
    <t xml:space="preserve">🛍️ PRODUCT (Produkt)</t>
  </si>
  <si>
    <t xml:space="preserve">Welche Produkte/Dienstleistungen bieten wir an?</t>
  </si>
  <si>
    <t xml:space="preserve">Was ist unser Alleinstellungsmerkmal (USP)?</t>
  </si>
  <si>
    <t xml:space="preserve">Produktvorteile vs. Wettbewerber:</t>
  </si>
  <si>
    <t xml:space="preserve">Geplante Produkt-Innovationen GJ 2025:</t>
  </si>
  <si>
    <t xml:space="preserve">💲 PRICE (Preis)</t>
  </si>
  <si>
    <t xml:space="preserve">Preisstrategie (Premium / Mittelfeld / Preisvorteil):</t>
  </si>
  <si>
    <t xml:space="preserve">Ø Verkaufspreis (€):</t>
  </si>
  <si>
    <t xml:space="preserve">Rabattstrategie:</t>
  </si>
  <si>
    <t xml:space="preserve">Zahlungskonditionen:</t>
  </si>
  <si>
    <t xml:space="preserve">🏪 PLACE (Vertrieb)</t>
  </si>
  <si>
    <t xml:space="preserve">Vertriebskanäle (Online/Offline):</t>
  </si>
  <si>
    <t xml:space="preserve">Geographischer Fokus:</t>
  </si>
  <si>
    <t xml:space="preserve">Partnervertrieb / Reseller:</t>
  </si>
  <si>
    <t xml:space="preserve">E-Commerce-Strategie:</t>
  </si>
  <si>
    <t xml:space="preserve">📣 PROMOTION (Kommunikation)</t>
  </si>
  <si>
    <t xml:space="preserve">Kernbotschaft / Claim:</t>
  </si>
  <si>
    <t xml:space="preserve">Geplante Kampagnen GJ 2025:</t>
  </si>
  <si>
    <t xml:space="preserve">Content-Strategie:</t>
  </si>
  <si>
    <t xml:space="preserve">Media-Mix (% digital vs. klassisch):</t>
  </si>
  <si>
    <t xml:space="preserve">📡  KANALPLAN &amp; PRIORISIERUNG</t>
  </si>
  <si>
    <t xml:space="preserve">Kanal</t>
  </si>
  <si>
    <t xml:space="preserve">Zielgruppe</t>
  </si>
  <si>
    <t xml:space="preserve">Ziel</t>
  </si>
  <si>
    <t xml:space="preserve">Budget (€)</t>
  </si>
  <si>
    <t xml:space="preserve">Priorität</t>
  </si>
  <si>
    <t xml:space="preserve">Verantwortlicher</t>
  </si>
  <si>
    <t xml:space="preserve">SEO / Content Marketing</t>
  </si>
  <si>
    <t xml:space="preserve">Alle Personas</t>
  </si>
  <si>
    <t xml:space="preserve">Leads / Awareness</t>
  </si>
  <si>
    <t xml:space="preserve">Hoch</t>
  </si>
  <si>
    <t xml:space="preserve">Persona A</t>
  </si>
  <si>
    <t xml:space="preserve">Leads</t>
  </si>
  <si>
    <t xml:space="preserve">LinkedIn Ads</t>
  </si>
  <si>
    <t xml:space="preserve">Persona A &amp; B</t>
  </si>
  <si>
    <t xml:space="preserve">Awareness / Leads</t>
  </si>
  <si>
    <t xml:space="preserve">Mittel</t>
  </si>
  <si>
    <t xml:space="preserve">Bestandskunden</t>
  </si>
  <si>
    <t xml:space="preserve">Retention</t>
  </si>
  <si>
    <t xml:space="preserve">Networking / Deals</t>
  </si>
  <si>
    <t xml:space="preserve">PR / Fachpresse</t>
  </si>
  <si>
    <t xml:space="preserve">Breite Zielgruppe</t>
  </si>
  <si>
    <t xml:space="preserve">Markenbildung</t>
  </si>
  <si>
    <t xml:space="preserve">Niedrig</t>
  </si>
  <si>
    <t xml:space="preserve">Webinare / Video</t>
  </si>
  <si>
    <t xml:space="preserve">Persona B</t>
  </si>
  <si>
    <t xml:space="preserve">Conversion</t>
  </si>
  <si>
    <t xml:space="preserve">Empfehlungsprogramm</t>
  </si>
  <si>
    <t xml:space="preserve">Neukunden</t>
  </si>
  <si>
    <t xml:space="preserve">MARKETINGBUDGET &amp; LIQUIDITÄTSPLANUNG</t>
  </si>
  <si>
    <t xml:space="preserve">⚙️  ANNAHMEN &amp; GRUNDPARAMETER</t>
  </si>
  <si>
    <t xml:space="preserve">Gesamtbudget Planjahr (€)</t>
  </si>
  <si>
    <t xml:space="preserve">Reserve / Puffer (%)</t>
  </si>
  <si>
    <t xml:space="preserve">Anteil Digital-Marketing (%)</t>
  </si>
  <si>
    <t xml:space="preserve">Anteil Events &amp; Messen (%)</t>
  </si>
  <si>
    <t xml:space="preserve">Anteil Content &amp; PR (%)</t>
  </si>
  <si>
    <t xml:space="preserve">Anteil Sonstiges (%)</t>
  </si>
  <si>
    <t xml:space="preserve">📊  BUDGET-ALLOKATION NACH KATEGORIE</t>
  </si>
  <si>
    <t xml:space="preserve">Plan-Budget (€)</t>
  </si>
  <si>
    <t xml:space="preserve">Ist-Budget (€)</t>
  </si>
  <si>
    <t xml:space="preserve">Abweichung (€)</t>
  </si>
  <si>
    <t xml:space="preserve">Abw. (%)</t>
  </si>
  <si>
    <t xml:space="preserve">Digital-Marketing (SEO, SEA, Social)</t>
  </si>
  <si>
    <t xml:space="preserve">Events &amp; Messen</t>
  </si>
  <si>
    <t xml:space="preserve">Content &amp; PR</t>
  </si>
  <si>
    <t xml:space="preserve">E-Mail Marketing &amp; CRM</t>
  </si>
  <si>
    <t xml:space="preserve">Agenturkosten</t>
  </si>
  <si>
    <t xml:space="preserve">Interne Personalkosten (anteilig)</t>
  </si>
  <si>
    <t xml:space="preserve">Sonstiges / Reserve</t>
  </si>
  <si>
    <t xml:space="preserve">💧  LIQUIDITÄTSPLANUNG – MONATLICHE MARKETINGAUSGABEN</t>
  </si>
  <si>
    <t xml:space="preserve">Jahressumme</t>
  </si>
  <si>
    <t xml:space="preserve">Digital-Marketing</t>
  </si>
  <si>
    <t xml:space="preserve">E-Mail/CRM</t>
  </si>
  <si>
    <t xml:space="preserve">Agentur</t>
  </si>
  <si>
    <t xml:space="preserve">Personal</t>
  </si>
  <si>
    <t xml:space="preserve">Sonstiges</t>
  </si>
  <si>
    <t xml:space="preserve">📈  PLAN vs. VORJAHR VERGLEICH</t>
  </si>
  <si>
    <t xml:space="preserve">Vorjahr (€)</t>
  </si>
  <si>
    <t xml:space="preserve">Plan (€)</t>
  </si>
  <si>
    <t xml:space="preserve">Veränderung (€)</t>
  </si>
  <si>
    <t xml:space="preserve">Veränderung (%)</t>
  </si>
  <si>
    <t xml:space="preserve">Begründung</t>
  </si>
  <si>
    <t xml:space="preserve">ROMI-RECHNER &amp; LTV:CAC ANALYSE</t>
  </si>
  <si>
    <t xml:space="preserve">📐  RETURN ON MARKETING INVESTMENT (ROMI)</t>
  </si>
  <si>
    <t xml:space="preserve">Formel: ROMI = ((Nettoertrag - Marketingkosten) / Marketingkosten) × 100</t>
  </si>
  <si>
    <t xml:space="preserve">Parameter</t>
  </si>
  <si>
    <t xml:space="preserve">Wert</t>
  </si>
  <si>
    <t xml:space="preserve">Einheit</t>
  </si>
  <si>
    <t xml:space="preserve">Investierte Marketingkosten (€)</t>
  </si>
  <si>
    <t xml:space="preserve">€</t>
  </si>
  <si>
    <t xml:space="preserve">Zusätzlicher Umsatz durch Kampagne (€)</t>
  </si>
  <si>
    <t xml:space="preserve">Variable Kosten (% vom Umsatz)</t>
  </si>
  <si>
    <t xml:space="preserve">%</t>
  </si>
  <si>
    <t xml:space="preserve">Berechnetes Ergebnis</t>
  </si>
  <si>
    <t xml:space="preserve">Nettoertrag der Kampagne (€)</t>
  </si>
  <si>
    <t xml:space="preserve">Gewinn nach Marketingkosten (€)</t>
  </si>
  <si>
    <t xml:space="preserve">ROMI (Faktor)</t>
  </si>
  <si>
    <t xml:space="preserve">x</t>
  </si>
  <si>
    <t xml:space="preserve">Break-Even Umsatz (€)</t>
  </si>
  <si>
    <t xml:space="preserve">📊  ROMI-BEWERTUNG</t>
  </si>
  <si>
    <t xml:space="preserve">&lt; 0 %</t>
  </si>
  <si>
    <t xml:space="preserve">Verlustbringer – Kampagne sofort überprüfen</t>
  </si>
  <si>
    <t xml:space="preserve">0–50 %</t>
  </si>
  <si>
    <t xml:space="preserve">Schwache Rentabilität – Optimierungsbedarf</t>
  </si>
  <si>
    <t xml:space="preserve">50–150 %</t>
  </si>
  <si>
    <t xml:space="preserve">Solide Rendite – gutes Marketing</t>
  </si>
  <si>
    <t xml:space="preserve">&gt; 150 %</t>
  </si>
  <si>
    <t xml:space="preserve">Exzellente Rendite – skalieren!</t>
  </si>
  <si>
    <t xml:space="preserve">👤  CAC &amp; LTV : CAC RECHNER</t>
  </si>
  <si>
    <t xml:space="preserve">Gesundes LTV:CAC Verhältnis ≥ 3:1  |  Payback-Periode &lt; 12 Monate</t>
  </si>
  <si>
    <t xml:space="preserve">Eingabe</t>
  </si>
  <si>
    <t xml:space="preserve">Gesamtes Marketingbudget (€)</t>
  </si>
  <si>
    <t xml:space="preserve">Gewonnene Neukunden</t>
  </si>
  <si>
    <t xml:space="preserve">Stück</t>
  </si>
  <si>
    <t xml:space="preserve">Ø Jahresumsatz pro Kunde (€)</t>
  </si>
  <si>
    <t xml:space="preserve">Ø Kundenbindungsdauer (Jahre)</t>
  </si>
  <si>
    <t xml:space="preserve">Jahre</t>
  </si>
  <si>
    <t xml:space="preserve">Deckungsbeitrags-Marge (%)</t>
  </si>
  <si>
    <t xml:space="preserve">Customer Lifetime Value – LTV (€)</t>
  </si>
  <si>
    <t xml:space="preserve">LTV : CAC Verhältnis</t>
  </si>
  <si>
    <t xml:space="preserve">LTV:CAC Bewertung</t>
  </si>
  <si>
    <t xml:space="preserve">Payback-Periode (Monate)</t>
  </si>
  <si>
    <t xml:space="preserve">Monate</t>
  </si>
  <si>
    <t xml:space="preserve">Break-Even Neukunden</t>
  </si>
  <si>
    <t xml:space="preserve">📊  LTV:CAC BENCHMARKS</t>
  </si>
  <si>
    <t xml:space="preserve">&lt; 1:1</t>
  </si>
  <si>
    <t xml:space="preserve">Verlust pro Neukunde – sofort handeln!</t>
  </si>
  <si>
    <t xml:space="preserve">1–2:1</t>
  </si>
  <si>
    <t xml:space="preserve">Kritisch – Marketing-Mix überprüfen</t>
  </si>
  <si>
    <t xml:space="preserve">2–3:1</t>
  </si>
  <si>
    <t xml:space="preserve">Akzeptabel – Potenzial vorhanden</t>
  </si>
  <si>
    <t xml:space="preserve">3–5:1</t>
  </si>
  <si>
    <t xml:space="preserve">✅ Ideal – Skalierung möglich</t>
  </si>
  <si>
    <t xml:space="preserve">&gt; 5:1</t>
  </si>
  <si>
    <t xml:space="preserve">Hervorragend – aggressiv skalieren</t>
  </si>
  <si>
    <t xml:space="preserve">📋  KAMPAGNEN-VERGLEICH ROMI</t>
  </si>
  <si>
    <t xml:space="preserve">Kampagne</t>
  </si>
  <si>
    <t xml:space="preserve">Kosten (€)</t>
  </si>
  <si>
    <t xml:space="preserve">Nettoertrag (€)</t>
  </si>
  <si>
    <t xml:space="preserve">Kampagne 1: SEA Q1</t>
  </si>
  <si>
    <t xml:space="preserve">Kampagne 2: Messe März</t>
  </si>
  <si>
    <t xml:space="preserve">Kampagne 3: Content Hub</t>
  </si>
  <si>
    <t xml:space="preserve">Kampagne 4: E-Mail Nurture</t>
  </si>
  <si>
    <t xml:space="preserve">Kampagne 5: LinkedIn Ads</t>
  </si>
  <si>
    <t xml:space="preserve">JAHRES-MARKETINGPLAN &amp; KAMPAGNENKALENDER</t>
  </si>
  <si>
    <t xml:space="preserve">Maßnahme / Kampagne</t>
  </si>
  <si>
    <t xml:space="preserve">SEO-Optimierung laufend</t>
  </si>
  <si>
    <t xml:space="preserve">SEO</t>
  </si>
  <si>
    <t xml:space="preserve">●</t>
  </si>
  <si>
    <t xml:space="preserve">Google Ads – Q1 Kampagne</t>
  </si>
  <si>
    <t xml:space="preserve">SEA</t>
  </si>
  <si>
    <t xml:space="preserve">Contentplan &amp; Blogartikel</t>
  </si>
  <si>
    <t xml:space="preserve">Content</t>
  </si>
  <si>
    <t xml:space="preserve">LinkedIn Awareness Kampagne</t>
  </si>
  <si>
    <t xml:space="preserve">Social</t>
  </si>
  <si>
    <t xml:space="preserve">Newsletter-Kampagne Q1</t>
  </si>
  <si>
    <t xml:space="preserve">E-Mail</t>
  </si>
  <si>
    <t xml:space="preserve">Frühjahrs-Messe</t>
  </si>
  <si>
    <t xml:space="preserve">Event</t>
  </si>
  <si>
    <t xml:space="preserve">Google Ads – Sommer</t>
  </si>
  <si>
    <t xml:space="preserve">Webinar-Reihe B2B</t>
  </si>
  <si>
    <t xml:space="preserve">Webinar</t>
  </si>
  <si>
    <t xml:space="preserve">Herbst-Messe</t>
  </si>
  <si>
    <t xml:space="preserve">Google Ads – Jahresendspurt</t>
  </si>
  <si>
    <t xml:space="preserve">Newsletter Weihnachten</t>
  </si>
  <si>
    <t xml:space="preserve">PR / Pressemitteilungen</t>
  </si>
  <si>
    <t xml:space="preserve">PR</t>
  </si>
  <si>
    <t xml:space="preserve">Empfehlung</t>
  </si>
  <si>
    <t xml:space="preserve">Jahresauswertung &amp; Review</t>
  </si>
  <si>
    <t xml:space="preserve">Controlling</t>
  </si>
  <si>
    <t xml:space="preserve">Weitere Maßnahme</t>
  </si>
  <si>
    <t xml:space="preserve">GESAMT BUDGET</t>
  </si>
  <si>
    <t xml:space="preserve">Legende:   ● = Maßnahme aktiv in diesem Monat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</si>
</sst>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;\(#,##0\);\-"/>
    <numFmt numFmtId="166" formatCode="0.0%;\(0.0%\);\-"/>
    <numFmt numFmtId="167" formatCode="#,##0.0;\(#,##0.0\);\-"/>
    <numFmt numFmtId="168" formatCode="0.00\x"/>
    <numFmt numFmtId="169" formatCode="#,##0.00;\(#,##0.00\);\-"/>
    <numFmt numFmtId="170" formatCode="@"/>
    <numFmt numFmtId="171" formatCode="0.0;\(0.0\);\-"/>
    <numFmt numFmtId="172" formatCode="General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37562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9"/>
      <color rgb="FF375623"/>
      <name val="Arial"/>
      <family val="0"/>
      <charset val="1"/>
    </font>
  </fonts>
  <fills count="2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4472C4"/>
      </patternFill>
    </fill>
    <fill>
      <patternFill patternType="solid">
        <fgColor rgb="FF4472C4"/>
        <bgColor rgb="FF2E5FA3"/>
      </patternFill>
    </fill>
    <fill>
      <patternFill patternType="solid">
        <fgColor rgb="FFD6E4F7"/>
        <bgColor rgb="FFD9EAF7"/>
      </patternFill>
    </fill>
    <fill>
      <patternFill patternType="solid">
        <fgColor rgb="FFFFFF00"/>
        <bgColor rgb="FFFFEB9C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C55A11"/>
        <bgColor rgb="FF993300"/>
      </patternFill>
    </fill>
    <fill>
      <patternFill patternType="solid">
        <fgColor rgb="FFE2EFDA"/>
        <bgColor rgb="FFD9EAF7"/>
      </patternFill>
    </fill>
    <fill>
      <patternFill patternType="solid">
        <fgColor rgb="FFFCE4D6"/>
        <bgColor rgb="FFFFF2CC"/>
      </patternFill>
    </fill>
    <fill>
      <patternFill patternType="solid">
        <fgColor rgb="FFBDD7EE"/>
        <bgColor rgb="FFD9D9D9"/>
      </patternFill>
    </fill>
    <fill>
      <patternFill patternType="solid">
        <fgColor rgb="FF375623"/>
        <bgColor rgb="FF595959"/>
      </patternFill>
    </fill>
    <fill>
      <patternFill patternType="solid">
        <fgColor rgb="FF7030A0"/>
        <bgColor rgb="FF993366"/>
      </patternFill>
    </fill>
    <fill>
      <patternFill patternType="solid">
        <fgColor rgb="FFFFE699"/>
        <bgColor rgb="FFFFEB9C"/>
      </patternFill>
    </fill>
    <fill>
      <patternFill patternType="solid">
        <fgColor rgb="FFA9D18E"/>
        <bgColor rgb="FFBFBFBF"/>
      </patternFill>
    </fill>
    <fill>
      <patternFill patternType="solid">
        <fgColor rgb="FFFFEB9C"/>
        <bgColor rgb="FFFFE699"/>
      </patternFill>
    </fill>
    <fill>
      <patternFill patternType="solid">
        <fgColor rgb="FFFFF2CC"/>
        <bgColor rgb="FFFCE4D6"/>
      </patternFill>
    </fill>
    <fill>
      <patternFill patternType="solid">
        <fgColor rgb="FFF4CCFF"/>
        <bgColor rgb="FFD9D9D9"/>
      </patternFill>
    </fill>
    <fill>
      <patternFill patternType="solid">
        <fgColor rgb="FFD9EAF7"/>
        <bgColor rgb="FFD6E4F7"/>
      </patternFill>
    </fill>
    <fill>
      <patternFill patternType="solid">
        <fgColor rgb="FFD9D9D9"/>
        <bgColor rgb="FFD6E4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2E5FA3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medium">
        <color rgb="FF2E5FA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1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1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5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FF2CC"/>
      <rgbColor rgb="FFD9EAF7"/>
      <rgbColor rgb="FF660066"/>
      <rgbColor rgb="FFFF8080"/>
      <rgbColor rgb="FF2E5FA3"/>
      <rgbColor rgb="FFBDD7EE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CCFF"/>
      <rgbColor rgb="FFD6E4F7"/>
      <rgbColor rgb="FFE2EFDA"/>
      <rgbColor rgb="FFFFEB9C"/>
      <rgbColor rgb="FFA9D18E"/>
      <rgbColor rgb="FFF4CCFF"/>
      <rgbColor rgb="FFD9D9D9"/>
      <rgbColor rgb="FFFFE699"/>
      <rgbColor rgb="FF4472C4"/>
      <rgbColor rgb="FF33CCCC"/>
      <rgbColor rgb="FF99CC00"/>
      <rgbColor rgb="FFFCE4D6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G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18"/>
    <col collapsed="false" customWidth="true" hidden="false" outlineLevel="0" max="8" min="8" style="0" width="3"/>
  </cols>
  <sheetData>
    <row r="1" customFormat="false" ht="9.75" hidden="false" customHeight="true" outlineLevel="0" collapsed="false">
      <c r="B1" s="1"/>
      <c r="C1" s="1"/>
      <c r="D1" s="1"/>
      <c r="E1" s="1"/>
      <c r="F1" s="1"/>
      <c r="G1" s="1"/>
    </row>
    <row r="2" customFormat="false" ht="27.75" hidden="false" customHeight="true" outlineLevel="0" collapsed="false">
      <c r="B2" s="2" t="s">
        <v>0</v>
      </c>
      <c r="C2" s="2"/>
      <c r="D2" s="2"/>
      <c r="E2" s="2"/>
      <c r="F2" s="2"/>
      <c r="G2" s="2"/>
    </row>
    <row r="3" customFormat="false" ht="13.5" hidden="false" customHeight="true" outlineLevel="0" collapsed="false">
      <c r="B3" s="2"/>
      <c r="C3" s="2"/>
      <c r="D3" s="2"/>
      <c r="E3" s="2"/>
      <c r="F3" s="2"/>
      <c r="G3" s="2"/>
    </row>
    <row r="4" customFormat="false" ht="15.75" hidden="false" customHeight="true" outlineLevel="0" collapsed="false">
      <c r="B4" s="3" t="s">
        <v>1</v>
      </c>
      <c r="C4" s="3"/>
      <c r="D4" s="3"/>
      <c r="E4" s="3"/>
      <c r="F4" s="3"/>
      <c r="G4" s="3"/>
    </row>
    <row r="5" customFormat="false" ht="7.5" hidden="false" customHeight="true" outlineLevel="0" collapsed="false"/>
    <row r="6" customFormat="false" ht="21.75" hidden="false" customHeight="true" outlineLevel="0" collapsed="false">
      <c r="A6" s="4" t="s">
        <v>2</v>
      </c>
      <c r="B6" s="4"/>
      <c r="C6" s="4"/>
      <c r="D6" s="4"/>
      <c r="E6" s="4"/>
      <c r="F6" s="4"/>
    </row>
    <row r="7" customFormat="false" ht="18" hidden="false" customHeight="true" outlineLevel="0" collapsed="false">
      <c r="B7" s="5" t="s">
        <v>3</v>
      </c>
      <c r="C7" s="6" t="s">
        <v>4</v>
      </c>
      <c r="D7" s="6"/>
      <c r="E7" s="6"/>
      <c r="F7" s="6"/>
    </row>
    <row r="8" customFormat="false" ht="18" hidden="false" customHeight="true" outlineLevel="0" collapsed="false">
      <c r="B8" s="5" t="s">
        <v>5</v>
      </c>
      <c r="C8" s="6" t="s">
        <v>6</v>
      </c>
      <c r="D8" s="6"/>
      <c r="E8" s="6"/>
      <c r="F8" s="6"/>
    </row>
    <row r="9" customFormat="false" ht="18" hidden="false" customHeight="true" outlineLevel="0" collapsed="false">
      <c r="B9" s="5" t="s">
        <v>7</v>
      </c>
      <c r="C9" s="6" t="s">
        <v>8</v>
      </c>
      <c r="D9" s="6"/>
      <c r="E9" s="6"/>
      <c r="F9" s="6"/>
    </row>
    <row r="10" customFormat="false" ht="18" hidden="false" customHeight="true" outlineLevel="0" collapsed="false">
      <c r="B10" s="5" t="s">
        <v>9</v>
      </c>
      <c r="C10" s="6" t="s">
        <v>10</v>
      </c>
      <c r="D10" s="6"/>
      <c r="E10" s="6"/>
      <c r="F10" s="6"/>
    </row>
    <row r="11" customFormat="false" ht="18" hidden="false" customHeight="true" outlineLevel="0" collapsed="false">
      <c r="B11" s="5" t="s">
        <v>11</v>
      </c>
      <c r="C11" s="6" t="s">
        <v>12</v>
      </c>
      <c r="D11" s="6"/>
      <c r="E11" s="6"/>
      <c r="F11" s="6"/>
    </row>
    <row r="12" customFormat="false" ht="7.5" hidden="false" customHeight="true" outlineLevel="0" collapsed="false"/>
    <row r="13" customFormat="false" ht="19.5" hidden="false" customHeight="true" outlineLevel="0" collapsed="false">
      <c r="A13" s="7" t="s">
        <v>13</v>
      </c>
      <c r="B13" s="7"/>
      <c r="C13" s="7"/>
      <c r="D13" s="7"/>
      <c r="E13" s="7"/>
      <c r="F13" s="7"/>
    </row>
    <row r="14" customFormat="false" ht="18" hidden="false" customHeight="true" outlineLevel="0" collapsed="false">
      <c r="B14" s="8" t="s">
        <v>14</v>
      </c>
      <c r="C14" s="8" t="s">
        <v>15</v>
      </c>
      <c r="D14" s="8" t="s">
        <v>16</v>
      </c>
      <c r="E14" s="8" t="s">
        <v>17</v>
      </c>
      <c r="F14" s="8" t="s">
        <v>18</v>
      </c>
    </row>
    <row r="15" customFormat="false" ht="18" hidden="false" customHeight="true" outlineLevel="0" collapsed="false">
      <c r="B15" s="9" t="s">
        <v>19</v>
      </c>
      <c r="C15" s="10" t="n">
        <f aca="false">'💰 Budget'!C38</f>
        <v>60000</v>
      </c>
      <c r="D15" s="10" t="n">
        <f aca="false">'💰 Budget'!D38</f>
        <v>0</v>
      </c>
      <c r="E15" s="10" t="n">
        <f aca="false">'💰 Budget'!E38</f>
        <v>-60000</v>
      </c>
      <c r="F15" s="11" t="str">
        <f aca="false">IF(E15="-","-",IF(E15&gt;=0,"✅ OK","⚠️ Prüfen"))</f>
        <v>⚠️ Prüfen</v>
      </c>
    </row>
    <row r="16" customFormat="false" ht="18" hidden="false" customHeight="true" outlineLevel="0" collapsed="false">
      <c r="B16" s="12" t="s">
        <v>20</v>
      </c>
      <c r="C16" s="13" t="str">
        <f aca="false">'📐 ROMI-Rechner'!C18</f>
        <v>Verlustbringer – Kampagne sofort überprüfen</v>
      </c>
      <c r="D16" s="13" t="str">
        <f aca="false">'📐 ROMI-Rechner'!C18</f>
        <v>Verlustbringer – Kampagne sofort überprüfen</v>
      </c>
      <c r="E16" s="13" t="s">
        <v>21</v>
      </c>
      <c r="F16" s="14" t="str">
        <f aca="false">IF(E16="-","-",IF(E16&gt;=0,"✅ OK","⚠️ Prüfen"))</f>
        <v>-</v>
      </c>
    </row>
    <row r="17" customFormat="false" ht="18" hidden="false" customHeight="true" outlineLevel="0" collapsed="false">
      <c r="B17" s="9" t="s">
        <v>22</v>
      </c>
      <c r="C17" s="10" t="n">
        <f aca="false">'📐 ROMI-Rechner'!C28</f>
        <v>3000</v>
      </c>
      <c r="D17" s="10" t="n">
        <f aca="false">'📐 ROMI-Rechner'!C28</f>
        <v>3000</v>
      </c>
      <c r="E17" s="15" t="s">
        <v>21</v>
      </c>
      <c r="F17" s="11" t="str">
        <f aca="false">IF(E17="-","-",IF(E17&gt;=0,"✅ OK","⚠️ Prüfen"))</f>
        <v>-</v>
      </c>
    </row>
    <row r="18" customFormat="false" ht="18" hidden="false" customHeight="true" outlineLevel="0" collapsed="false">
      <c r="B18" s="12" t="s">
        <v>23</v>
      </c>
      <c r="C18" s="16" t="n">
        <f aca="false">'📐 ROMI-Rechner'!C29</f>
        <v>3</v>
      </c>
      <c r="D18" s="16" t="n">
        <f aca="false">'📐 ROMI-Rechner'!C29</f>
        <v>3</v>
      </c>
      <c r="E18" s="13" t="s">
        <v>21</v>
      </c>
      <c r="F18" s="14" t="str">
        <f aca="false">IF(E18="-","-",IF(E18&gt;=0,"✅ OK","⚠️ Prüfen"))</f>
        <v>-</v>
      </c>
    </row>
    <row r="19" customFormat="false" ht="18" hidden="false" customHeight="true" outlineLevel="0" collapsed="false">
      <c r="B19" s="9" t="s">
        <v>24</v>
      </c>
      <c r="C19" s="17" t="n">
        <f aca="false">'📐 ROMI-Rechner'!C30</f>
        <v>0.4</v>
      </c>
      <c r="D19" s="17" t="n">
        <f aca="false">'📐 ROMI-Rechner'!C30</f>
        <v>0.4</v>
      </c>
      <c r="E19" s="15" t="s">
        <v>21</v>
      </c>
      <c r="F19" s="11" t="str">
        <f aca="false">IF(E19="-","-",IF(E19&gt;=0,"✅ OK","⚠️ Prüfen"))</f>
        <v>-</v>
      </c>
    </row>
    <row r="20" customFormat="false" ht="18" hidden="false" customHeight="true" outlineLevel="0" collapsed="false">
      <c r="B20" s="12" t="s">
        <v>25</v>
      </c>
      <c r="C20" s="13" t="n">
        <f aca="false">'🎯 KPIs'!D6</f>
        <v>0</v>
      </c>
      <c r="D20" s="13" t="n">
        <f aca="false">'🎯 KPIs'!E6</f>
        <v>0</v>
      </c>
      <c r="E20" s="13" t="n">
        <f aca="false">'🎯 KPIs'!F6</f>
        <v>0</v>
      </c>
      <c r="F20" s="14" t="str">
        <f aca="false">IF(E20="-","-",IF(E20&gt;=0,"✅ OK","⚠️ Prüfen"))</f>
        <v>✅ OK</v>
      </c>
    </row>
    <row r="21" customFormat="false" ht="18" hidden="false" customHeight="true" outlineLevel="0" collapsed="false">
      <c r="B21" s="9" t="s">
        <v>26</v>
      </c>
      <c r="C21" s="15" t="n">
        <f aca="false">'🎯 KPIs'!D7</f>
        <v>0</v>
      </c>
      <c r="D21" s="15" t="n">
        <f aca="false">'🎯 KPIs'!E7</f>
        <v>0</v>
      </c>
      <c r="E21" s="15" t="n">
        <f aca="false">'🎯 KPIs'!F7</f>
        <v>0</v>
      </c>
      <c r="F21" s="11" t="str">
        <f aca="false">IF(E21="-","-",IF(E21&gt;=0,"✅ OK","⚠️ Prüfen"))</f>
        <v>✅ OK</v>
      </c>
    </row>
    <row r="22" customFormat="false" ht="18" hidden="false" customHeight="true" outlineLevel="0" collapsed="false">
      <c r="B22" s="12" t="s">
        <v>27</v>
      </c>
      <c r="C22" s="13" t="n">
        <f aca="false">'🎯 KPIs'!D8</f>
        <v>0</v>
      </c>
      <c r="D22" s="13" t="n">
        <f aca="false">'🎯 KPIs'!E8</f>
        <v>0</v>
      </c>
      <c r="E22" s="13" t="n">
        <f aca="false">'🎯 KPIs'!F8</f>
        <v>0</v>
      </c>
      <c r="F22" s="14" t="str">
        <f aca="false">IF(E22="-","-",IF(E22&gt;=0,"✅ OK","⚠️ Prüfen"))</f>
        <v>✅ OK</v>
      </c>
    </row>
    <row r="23" customFormat="false" ht="7.5" hidden="false" customHeight="true" outlineLevel="0" collapsed="false"/>
    <row r="24" customFormat="false" ht="21.75" hidden="false" customHeight="true" outlineLevel="0" collapsed="false">
      <c r="A24" s="4" t="s">
        <v>28</v>
      </c>
      <c r="B24" s="4"/>
      <c r="C24" s="4"/>
      <c r="D24" s="4"/>
      <c r="E24" s="4"/>
      <c r="F24" s="4"/>
    </row>
    <row r="25" customFormat="false" ht="18" hidden="false" customHeight="true" outlineLevel="0" collapsed="false">
      <c r="B25" s="5" t="s">
        <v>29</v>
      </c>
      <c r="C25" s="18" t="s">
        <v>30</v>
      </c>
      <c r="D25" s="18"/>
      <c r="E25" s="18"/>
      <c r="F25" s="18"/>
    </row>
    <row r="26" customFormat="false" ht="18" hidden="false" customHeight="true" outlineLevel="0" collapsed="false">
      <c r="B26" s="5" t="s">
        <v>31</v>
      </c>
      <c r="C26" s="18" t="s">
        <v>32</v>
      </c>
      <c r="D26" s="18"/>
      <c r="E26" s="18"/>
      <c r="F26" s="18"/>
    </row>
    <row r="27" customFormat="false" ht="18" hidden="false" customHeight="true" outlineLevel="0" collapsed="false">
      <c r="B27" s="5" t="s">
        <v>33</v>
      </c>
      <c r="C27" s="18" t="s">
        <v>34</v>
      </c>
      <c r="D27" s="18"/>
      <c r="E27" s="18"/>
      <c r="F27" s="18"/>
    </row>
    <row r="28" customFormat="false" ht="18" hidden="false" customHeight="true" outlineLevel="0" collapsed="false">
      <c r="B28" s="5" t="s">
        <v>35</v>
      </c>
      <c r="C28" s="18" t="s">
        <v>36</v>
      </c>
      <c r="D28" s="18"/>
      <c r="E28" s="18"/>
      <c r="F28" s="18"/>
    </row>
    <row r="29" customFormat="false" ht="18" hidden="false" customHeight="true" outlineLevel="0" collapsed="false">
      <c r="B29" s="5" t="s">
        <v>37</v>
      </c>
      <c r="C29" s="18" t="s">
        <v>38</v>
      </c>
      <c r="D29" s="18"/>
      <c r="E29" s="18"/>
      <c r="F29" s="18"/>
    </row>
    <row r="30" customFormat="false" ht="18" hidden="false" customHeight="true" outlineLevel="0" collapsed="false">
      <c r="B30" s="5" t="s">
        <v>39</v>
      </c>
      <c r="C30" s="18" t="s">
        <v>40</v>
      </c>
      <c r="D30" s="18"/>
      <c r="E30" s="18"/>
      <c r="F30" s="18"/>
    </row>
    <row r="31" customFormat="false" ht="18" hidden="false" customHeight="true" outlineLevel="0" collapsed="false">
      <c r="B31" s="5" t="s">
        <v>41</v>
      </c>
      <c r="C31" s="18" t="s">
        <v>42</v>
      </c>
      <c r="D31" s="18"/>
      <c r="E31" s="18"/>
      <c r="F31" s="18"/>
    </row>
    <row r="32" customFormat="false" ht="18" hidden="false" customHeight="true" outlineLevel="0" collapsed="false">
      <c r="B32" s="5" t="s">
        <v>43</v>
      </c>
      <c r="C32" s="18" t="s">
        <v>44</v>
      </c>
      <c r="D32" s="18"/>
      <c r="E32" s="18"/>
      <c r="F32" s="18"/>
    </row>
  </sheetData>
  <mergeCells count="19">
    <mergeCell ref="B1:G1"/>
    <mergeCell ref="B2:G3"/>
    <mergeCell ref="B4:G4"/>
    <mergeCell ref="A6:F6"/>
    <mergeCell ref="C7:F7"/>
    <mergeCell ref="C8:F8"/>
    <mergeCell ref="C9:F9"/>
    <mergeCell ref="C10:F10"/>
    <mergeCell ref="C11:F11"/>
    <mergeCell ref="A13:F13"/>
    <mergeCell ref="A24:F24"/>
    <mergeCell ref="C25:F25"/>
    <mergeCell ref="C26:F26"/>
    <mergeCell ref="C27:F27"/>
    <mergeCell ref="C28:F28"/>
    <mergeCell ref="C29:F29"/>
    <mergeCell ref="C30:F30"/>
    <mergeCell ref="C31:F31"/>
    <mergeCell ref="C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6" min="3" style="0" width="16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9" t="s">
        <v>45</v>
      </c>
      <c r="B1" s="19"/>
      <c r="C1" s="19"/>
    </row>
    <row r="2" customFormat="false" ht="6" hidden="false" customHeight="true" outlineLevel="0" collapsed="false"/>
    <row r="3" customFormat="false" ht="19.5" hidden="false" customHeight="true" outlineLevel="0" collapsed="false">
      <c r="B3" s="20" t="s">
        <v>46</v>
      </c>
      <c r="C3" s="20" t="s">
        <v>47</v>
      </c>
    </row>
    <row r="4" customFormat="false" ht="15" hidden="false" customHeight="false" outlineLevel="0" collapsed="false">
      <c r="B4" s="21" t="s">
        <v>48</v>
      </c>
      <c r="C4" s="21" t="s">
        <v>49</v>
      </c>
    </row>
    <row r="5" customFormat="false" ht="15.75" hidden="false" customHeight="true" outlineLevel="0" collapsed="false">
      <c r="B5" s="22" t="s">
        <v>50</v>
      </c>
      <c r="C5" s="22" t="s">
        <v>50</v>
      </c>
    </row>
    <row r="6" customFormat="false" ht="15.75" hidden="false" customHeight="true" outlineLevel="0" collapsed="false">
      <c r="B6" s="22" t="s">
        <v>51</v>
      </c>
      <c r="C6" s="22" t="s">
        <v>51</v>
      </c>
    </row>
    <row r="7" customFormat="false" ht="15.75" hidden="false" customHeight="true" outlineLevel="0" collapsed="false">
      <c r="B7" s="22" t="s">
        <v>52</v>
      </c>
      <c r="C7" s="22" t="s">
        <v>52</v>
      </c>
    </row>
    <row r="8" customFormat="false" ht="15.75" hidden="false" customHeight="true" outlineLevel="0" collapsed="false">
      <c r="B8" s="22" t="s">
        <v>53</v>
      </c>
      <c r="C8" s="22" t="s">
        <v>53</v>
      </c>
    </row>
    <row r="9" customFormat="false" ht="15.75" hidden="false" customHeight="true" outlineLevel="0" collapsed="false">
      <c r="B9" s="22" t="s">
        <v>54</v>
      </c>
      <c r="C9" s="22" t="s">
        <v>54</v>
      </c>
    </row>
    <row r="11" customFormat="false" ht="19.5" hidden="false" customHeight="true" outlineLevel="0" collapsed="false">
      <c r="B11" s="20" t="s">
        <v>55</v>
      </c>
      <c r="C11" s="20" t="s">
        <v>56</v>
      </c>
    </row>
    <row r="12" customFormat="false" ht="15" hidden="false" customHeight="false" outlineLevel="0" collapsed="false">
      <c r="B12" s="23" t="s">
        <v>57</v>
      </c>
      <c r="C12" s="23" t="s">
        <v>58</v>
      </c>
    </row>
    <row r="13" customFormat="false" ht="15.75" hidden="false" customHeight="true" outlineLevel="0" collapsed="false">
      <c r="B13" s="24" t="s">
        <v>50</v>
      </c>
      <c r="C13" s="24" t="s">
        <v>50</v>
      </c>
    </row>
    <row r="14" customFormat="false" ht="15.75" hidden="false" customHeight="true" outlineLevel="0" collapsed="false">
      <c r="B14" s="24" t="s">
        <v>51</v>
      </c>
      <c r="C14" s="24" t="s">
        <v>51</v>
      </c>
    </row>
    <row r="15" customFormat="false" ht="15.75" hidden="false" customHeight="true" outlineLevel="0" collapsed="false">
      <c r="B15" s="24" t="s">
        <v>52</v>
      </c>
      <c r="C15" s="24" t="s">
        <v>52</v>
      </c>
    </row>
    <row r="16" customFormat="false" ht="15.75" hidden="false" customHeight="true" outlineLevel="0" collapsed="false">
      <c r="B16" s="24" t="s">
        <v>53</v>
      </c>
      <c r="C16" s="24" t="s">
        <v>53</v>
      </c>
    </row>
    <row r="17" customFormat="false" ht="15.75" hidden="false" customHeight="true" outlineLevel="0" collapsed="false">
      <c r="B17" s="24" t="s">
        <v>54</v>
      </c>
      <c r="C17" s="24" t="s">
        <v>54</v>
      </c>
    </row>
    <row r="19" customFormat="false" ht="9.75" hidden="false" customHeight="true" outlineLevel="0" collapsed="false"/>
    <row r="20" customFormat="false" ht="21.75" hidden="false" customHeight="true" outlineLevel="0" collapsed="false">
      <c r="A20" s="4" t="s">
        <v>59</v>
      </c>
      <c r="B20" s="4"/>
      <c r="C20" s="4"/>
    </row>
    <row r="21" customFormat="false" ht="18" hidden="false" customHeight="true" outlineLevel="0" collapsed="false">
      <c r="B21" s="8" t="s">
        <v>60</v>
      </c>
      <c r="C21" s="8" t="s">
        <v>61</v>
      </c>
      <c r="D21" s="8" t="s">
        <v>62</v>
      </c>
      <c r="E21" s="8" t="s">
        <v>63</v>
      </c>
      <c r="F21" s="8" t="s">
        <v>64</v>
      </c>
      <c r="G21" s="8" t="s">
        <v>65</v>
      </c>
    </row>
    <row r="22" customFormat="false" ht="16.5" hidden="false" customHeight="true" outlineLevel="0" collapsed="false">
      <c r="B22" s="9" t="s">
        <v>66</v>
      </c>
      <c r="C22" s="25" t="n">
        <v>0</v>
      </c>
      <c r="D22" s="26" t="n">
        <v>0</v>
      </c>
      <c r="E22" s="26" t="n">
        <v>0</v>
      </c>
      <c r="F22" s="26" t="n">
        <v>0</v>
      </c>
      <c r="G22" s="27"/>
    </row>
    <row r="23" customFormat="false" ht="16.5" hidden="false" customHeight="true" outlineLevel="0" collapsed="false">
      <c r="B23" s="12" t="s">
        <v>67</v>
      </c>
      <c r="C23" s="25" t="n">
        <v>0</v>
      </c>
      <c r="D23" s="28" t="n">
        <v>0</v>
      </c>
      <c r="E23" s="28" t="n">
        <v>0</v>
      </c>
      <c r="F23" s="28" t="n">
        <v>0</v>
      </c>
      <c r="G23" s="29"/>
    </row>
    <row r="24" customFormat="false" ht="16.5" hidden="false" customHeight="true" outlineLevel="0" collapsed="false">
      <c r="B24" s="9" t="s">
        <v>68</v>
      </c>
      <c r="C24" s="25" t="n">
        <v>0</v>
      </c>
      <c r="D24" s="26" t="n">
        <v>0</v>
      </c>
      <c r="E24" s="26" t="n">
        <v>0</v>
      </c>
      <c r="F24" s="26" t="n">
        <v>0</v>
      </c>
      <c r="G24" s="27"/>
    </row>
    <row r="25" customFormat="false" ht="16.5" hidden="false" customHeight="true" outlineLevel="0" collapsed="false">
      <c r="B25" s="12" t="s">
        <v>69</v>
      </c>
      <c r="C25" s="25" t="n">
        <v>0</v>
      </c>
      <c r="D25" s="28" t="n">
        <v>0</v>
      </c>
      <c r="E25" s="28" t="n">
        <v>0</v>
      </c>
      <c r="F25" s="28" t="n">
        <v>0</v>
      </c>
      <c r="G25" s="29"/>
    </row>
    <row r="26" customFormat="false" ht="16.5" hidden="false" customHeight="true" outlineLevel="0" collapsed="false">
      <c r="B26" s="9" t="s">
        <v>70</v>
      </c>
      <c r="C26" s="25" t="n">
        <v>0</v>
      </c>
      <c r="D26" s="26" t="n">
        <v>0</v>
      </c>
      <c r="E26" s="26" t="n">
        <v>0</v>
      </c>
      <c r="F26" s="26" t="n">
        <v>0</v>
      </c>
      <c r="G26" s="27"/>
    </row>
    <row r="27" customFormat="false" ht="16.5" hidden="false" customHeight="true" outlineLevel="0" collapsed="false">
      <c r="B27" s="12" t="s">
        <v>71</v>
      </c>
      <c r="C27" s="25" t="n">
        <v>0</v>
      </c>
      <c r="D27" s="28" t="n">
        <v>0</v>
      </c>
      <c r="E27" s="28" t="n">
        <v>0</v>
      </c>
      <c r="F27" s="28" t="n">
        <v>0</v>
      </c>
      <c r="G27" s="29"/>
    </row>
    <row r="28" customFormat="false" ht="16.5" hidden="false" customHeight="true" outlineLevel="0" collapsed="false">
      <c r="B28" s="9" t="s">
        <v>72</v>
      </c>
      <c r="C28" s="25" t="n">
        <v>0</v>
      </c>
      <c r="D28" s="26" t="n">
        <v>0</v>
      </c>
      <c r="E28" s="26" t="n">
        <v>0</v>
      </c>
      <c r="F28" s="26" t="n">
        <v>0</v>
      </c>
      <c r="G28" s="27"/>
    </row>
    <row r="29" customFormat="false" ht="16.5" hidden="false" customHeight="true" outlineLevel="0" collapsed="false">
      <c r="B29" s="12" t="s">
        <v>73</v>
      </c>
      <c r="C29" s="25" t="n">
        <v>0</v>
      </c>
      <c r="D29" s="28" t="n">
        <v>0</v>
      </c>
      <c r="E29" s="28" t="n">
        <v>0</v>
      </c>
      <c r="F29" s="28" t="n">
        <v>0</v>
      </c>
      <c r="G29" s="29"/>
    </row>
    <row r="30" customFormat="false" ht="18" hidden="false" customHeight="true" outlineLevel="0" collapsed="false">
      <c r="B30" s="30" t="s">
        <v>74</v>
      </c>
      <c r="C30" s="31" t="n">
        <f aca="false">SUM(C22:C29)</f>
        <v>0</v>
      </c>
      <c r="D30" s="31" t="n">
        <f aca="false">SUM(D22:D29)</f>
        <v>0</v>
      </c>
      <c r="E30" s="31" t="n">
        <f aca="false">SUM(E22:E29)</f>
        <v>0</v>
      </c>
      <c r="F30" s="31" t="n">
        <f aca="false">SUM(F22:F29)</f>
        <v>0</v>
      </c>
    </row>
  </sheetData>
  <mergeCells count="2">
    <mergeCell ref="A1:C1"/>
    <mergeCell ref="A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O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4" topLeftCell="B25" activePane="bottomRight" state="frozen"/>
      <selection pane="topLeft" activeCell="A1" activeCellId="0" sqref="A1"/>
      <selection pane="topRight" activeCell="B1" activeCellId="0" sqref="B1"/>
      <selection pane="bottomLeft" activeCell="A25" activeCellId="0" sqref="A2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15" min="3" style="0" width="10"/>
  </cols>
  <sheetData>
    <row r="1" customFormat="false" ht="21.75" hidden="false" customHeight="true" outlineLevel="0" collapsed="false">
      <c r="A1" s="19" t="s">
        <v>75</v>
      </c>
      <c r="B1" s="19"/>
      <c r="C1" s="19"/>
      <c r="D1" s="19"/>
      <c r="E1" s="19"/>
      <c r="F1" s="19"/>
      <c r="G1" s="19"/>
    </row>
    <row r="2" customFormat="false" ht="7.5" hidden="false" customHeight="true" outlineLevel="0" collapsed="false"/>
    <row r="3" customFormat="false" ht="21.75" hidden="false" customHeight="true" outlineLevel="0" collapsed="false">
      <c r="A3" s="4" t="s">
        <v>76</v>
      </c>
      <c r="B3" s="4"/>
      <c r="C3" s="4"/>
      <c r="D3" s="4"/>
      <c r="E3" s="4"/>
      <c r="F3" s="4"/>
      <c r="G3" s="4"/>
    </row>
    <row r="4" customFormat="false" ht="15.75" hidden="false" customHeight="true" outlineLevel="0" collapsed="false">
      <c r="B4" s="32" t="s">
        <v>77</v>
      </c>
      <c r="C4" s="33" t="s">
        <v>78</v>
      </c>
      <c r="D4" s="33"/>
      <c r="E4" s="33"/>
      <c r="F4" s="33"/>
      <c r="G4" s="33"/>
    </row>
    <row r="5" customFormat="false" ht="15.75" hidden="false" customHeight="true" outlineLevel="0" collapsed="false">
      <c r="B5" s="32" t="s">
        <v>79</v>
      </c>
      <c r="C5" s="18" t="s">
        <v>80</v>
      </c>
      <c r="D5" s="18"/>
      <c r="E5" s="18"/>
      <c r="F5" s="18"/>
      <c r="G5" s="18"/>
    </row>
    <row r="6" customFormat="false" ht="15.75" hidden="false" customHeight="true" outlineLevel="0" collapsed="false">
      <c r="B6" s="32" t="s">
        <v>81</v>
      </c>
      <c r="C6" s="33" t="s">
        <v>82</v>
      </c>
      <c r="D6" s="33"/>
      <c r="E6" s="33"/>
      <c r="F6" s="33"/>
      <c r="G6" s="33"/>
    </row>
    <row r="7" customFormat="false" ht="15.75" hidden="false" customHeight="true" outlineLevel="0" collapsed="false">
      <c r="B7" s="32" t="s">
        <v>83</v>
      </c>
      <c r="C7" s="18" t="s">
        <v>84</v>
      </c>
      <c r="D7" s="18"/>
      <c r="E7" s="18"/>
      <c r="F7" s="18"/>
      <c r="G7" s="18"/>
    </row>
    <row r="8" customFormat="false" ht="15.75" hidden="false" customHeight="true" outlineLevel="0" collapsed="false">
      <c r="B8" s="32" t="s">
        <v>85</v>
      </c>
      <c r="C8" s="33" t="s">
        <v>86</v>
      </c>
      <c r="D8" s="33"/>
      <c r="E8" s="33"/>
      <c r="F8" s="33"/>
      <c r="G8" s="33"/>
    </row>
    <row r="9" customFormat="false" ht="7.5" hidden="false" customHeight="true" outlineLevel="0" collapsed="false"/>
    <row r="10" customFormat="false" ht="21.75" hidden="false" customHeight="true" outlineLevel="0" collapsed="false">
      <c r="A10" s="7" t="s">
        <v>87</v>
      </c>
      <c r="B10" s="7"/>
      <c r="C10" s="7"/>
      <c r="D10" s="7"/>
      <c r="E10" s="7"/>
      <c r="F10" s="7"/>
      <c r="G10" s="7"/>
    </row>
    <row r="11" customFormat="false" ht="18" hidden="false" customHeight="true" outlineLevel="0" collapsed="false">
      <c r="B11" s="8" t="s">
        <v>88</v>
      </c>
      <c r="C11" s="8" t="s">
        <v>89</v>
      </c>
      <c r="D11" s="8" t="s">
        <v>15</v>
      </c>
      <c r="E11" s="8" t="s">
        <v>16</v>
      </c>
      <c r="F11" s="8" t="s">
        <v>90</v>
      </c>
      <c r="G11" s="8" t="s">
        <v>18</v>
      </c>
    </row>
    <row r="12" customFormat="false" ht="18" hidden="false" customHeight="true" outlineLevel="0" collapsed="false">
      <c r="B12" s="9" t="s">
        <v>25</v>
      </c>
      <c r="C12" s="9" t="s">
        <v>91</v>
      </c>
      <c r="D12" s="34" t="n">
        <v>5</v>
      </c>
      <c r="E12" s="34" t="n">
        <v>0</v>
      </c>
      <c r="F12" s="35" t="n">
        <f aca="false">E12-D12</f>
        <v>-5</v>
      </c>
      <c r="G12" s="11" t="str">
        <f aca="false">IF(E12=0,"-",IF(E12&gt;=D12,"✅ Ziel erreicht",IF(E12&gt;=D12*0.8,"🟡 Nahe am Ziel","🔴 Unter Ziel")))</f>
        <v>-</v>
      </c>
    </row>
    <row r="13" customFormat="false" ht="18" hidden="false" customHeight="true" outlineLevel="0" collapsed="false">
      <c r="B13" s="12" t="s">
        <v>92</v>
      </c>
      <c r="C13" s="12" t="s">
        <v>93</v>
      </c>
      <c r="D13" s="34" t="n">
        <v>200</v>
      </c>
      <c r="E13" s="34" t="n">
        <v>0</v>
      </c>
      <c r="F13" s="36" t="n">
        <f aca="false">E13-D13</f>
        <v>-200</v>
      </c>
      <c r="G13" s="14" t="str">
        <f aca="false">IF(E13=0,"-",IF(E13&gt;=D13,"✅ Ziel erreicht",IF(E13&gt;=D13*0.8,"🟡 Nahe am Ziel","🔴 Unter Ziel")))</f>
        <v>-</v>
      </c>
    </row>
    <row r="14" customFormat="false" ht="18" hidden="false" customHeight="true" outlineLevel="0" collapsed="false">
      <c r="B14" s="9" t="s">
        <v>94</v>
      </c>
      <c r="C14" s="9" t="s">
        <v>93</v>
      </c>
      <c r="D14" s="34" t="n">
        <v>50</v>
      </c>
      <c r="E14" s="34" t="n">
        <v>0</v>
      </c>
      <c r="F14" s="35" t="n">
        <f aca="false">E14-D14</f>
        <v>-50</v>
      </c>
      <c r="G14" s="11" t="str">
        <f aca="false">IF(E14=0,"-",IF(E14&gt;=D14,"✅ Ziel erreicht",IF(E14&gt;=D14*0.8,"🟡 Nahe am Ziel","🔴 Unter Ziel")))</f>
        <v>-</v>
      </c>
    </row>
    <row r="15" customFormat="false" ht="18" hidden="false" customHeight="true" outlineLevel="0" collapsed="false">
      <c r="B15" s="12" t="s">
        <v>95</v>
      </c>
      <c r="C15" s="12" t="s">
        <v>96</v>
      </c>
      <c r="D15" s="34" t="n">
        <v>150</v>
      </c>
      <c r="E15" s="34" t="n">
        <v>0</v>
      </c>
      <c r="F15" s="36" t="n">
        <f aca="false">E15-D15</f>
        <v>-150</v>
      </c>
      <c r="G15" s="14" t="str">
        <f aca="false">IF(E15=0,"-",IF(E15&gt;=D15,"✅ Ziel erreicht",IF(E15&gt;=D15*0.8,"🟡 Nahe am Ziel","🔴 Unter Ziel")))</f>
        <v>-</v>
      </c>
    </row>
    <row r="16" customFormat="false" ht="18" hidden="false" customHeight="true" outlineLevel="0" collapsed="false">
      <c r="B16" s="9" t="s">
        <v>97</v>
      </c>
      <c r="C16" s="9" t="s">
        <v>98</v>
      </c>
      <c r="D16" s="34" t="n">
        <v>900</v>
      </c>
      <c r="E16" s="34" t="n">
        <v>0</v>
      </c>
      <c r="F16" s="35" t="n">
        <f aca="false">E16-D16</f>
        <v>-900</v>
      </c>
      <c r="G16" s="11" t="str">
        <f aca="false">IF(E16=0,"-",IF(E16&gt;=D16,"✅ Ziel erreicht",IF(E16&gt;=D16*0.8,"🟡 Nahe am Ziel","🔴 Unter Ziel")))</f>
        <v>-</v>
      </c>
    </row>
    <row r="17" customFormat="false" ht="18" hidden="false" customHeight="true" outlineLevel="0" collapsed="false">
      <c r="B17" s="12" t="s">
        <v>20</v>
      </c>
      <c r="C17" s="12" t="s">
        <v>98</v>
      </c>
      <c r="D17" s="34" t="n">
        <v>150</v>
      </c>
      <c r="E17" s="34" t="n">
        <v>0</v>
      </c>
      <c r="F17" s="36" t="n">
        <f aca="false">E17-D17</f>
        <v>-150</v>
      </c>
      <c r="G17" s="14" t="str">
        <f aca="false">IF(E17=0,"-",IF(E17&gt;=D17,"✅ Ziel erreicht",IF(E17&gt;=D17*0.8,"🟡 Nahe am Ziel","🔴 Unter Ziel")))</f>
        <v>-</v>
      </c>
    </row>
    <row r="18" customFormat="false" ht="18" hidden="false" customHeight="true" outlineLevel="0" collapsed="false">
      <c r="B18" s="9" t="s">
        <v>99</v>
      </c>
      <c r="C18" s="9" t="s">
        <v>100</v>
      </c>
      <c r="D18" s="34" t="n">
        <v>5000</v>
      </c>
      <c r="E18" s="34" t="n">
        <v>0</v>
      </c>
      <c r="F18" s="35" t="n">
        <f aca="false">E18-D18</f>
        <v>-5000</v>
      </c>
      <c r="G18" s="11" t="str">
        <f aca="false">IF(E18=0,"-",IF(E18&gt;=D18,"✅ Ziel erreicht",IF(E18&gt;=D18*0.8,"🟡 Nahe am Ziel","🔴 Unter Ziel")))</f>
        <v>-</v>
      </c>
    </row>
    <row r="19" customFormat="false" ht="18" hidden="false" customHeight="true" outlineLevel="0" collapsed="false">
      <c r="B19" s="12" t="s">
        <v>101</v>
      </c>
      <c r="C19" s="12" t="s">
        <v>102</v>
      </c>
      <c r="D19" s="34" t="n">
        <v>25</v>
      </c>
      <c r="E19" s="34" t="n">
        <v>0</v>
      </c>
      <c r="F19" s="36" t="n">
        <f aca="false">E19-D19</f>
        <v>-25</v>
      </c>
      <c r="G19" s="14" t="str">
        <f aca="false">IF(E19=0,"-",IF(E19&gt;=D19,"✅ Ziel erreicht",IF(E19&gt;=D19*0.8,"🟡 Nahe am Ziel","🔴 Unter Ziel")))</f>
        <v>-</v>
      </c>
    </row>
    <row r="20" customFormat="false" ht="18" hidden="false" customHeight="true" outlineLevel="0" collapsed="false">
      <c r="B20" s="9" t="s">
        <v>103</v>
      </c>
      <c r="C20" s="9" t="s">
        <v>100</v>
      </c>
      <c r="D20" s="34" t="n">
        <v>10000</v>
      </c>
      <c r="E20" s="34" t="n">
        <v>0</v>
      </c>
      <c r="F20" s="35" t="n">
        <f aca="false">E20-D20</f>
        <v>-10000</v>
      </c>
      <c r="G20" s="11" t="str">
        <f aca="false">IF(E20=0,"-",IF(E20&gt;=D20,"✅ Ziel erreicht",IF(E20&gt;=D20*0.8,"🟡 Nahe am Ziel","🔴 Unter Ziel")))</f>
        <v>-</v>
      </c>
    </row>
    <row r="21" customFormat="false" ht="18" hidden="false" customHeight="true" outlineLevel="0" collapsed="false">
      <c r="B21" s="12" t="s">
        <v>104</v>
      </c>
      <c r="C21" s="12" t="s">
        <v>98</v>
      </c>
      <c r="D21" s="34" t="n">
        <v>100</v>
      </c>
      <c r="E21" s="34" t="n">
        <v>0</v>
      </c>
      <c r="F21" s="36" t="n">
        <f aca="false">E21-D21</f>
        <v>-100</v>
      </c>
      <c r="G21" s="14" t="str">
        <f aca="false">IF(E21=0,"-",IF(E21&gt;=D21,"✅ Ziel erreicht",IF(E21&gt;=D21*0.8,"🟡 Nahe am Ziel","🔴 Unter Ziel")))</f>
        <v>-</v>
      </c>
    </row>
    <row r="22" customFormat="false" ht="7.5" hidden="false" customHeight="true" outlineLevel="0" collapsed="false"/>
    <row r="23" customFormat="false" ht="21.75" hidden="false" customHeight="true" outlineLevel="0" collapsed="false">
      <c r="A23" s="4" t="s">
        <v>105</v>
      </c>
      <c r="B23" s="4"/>
      <c r="C23" s="4"/>
      <c r="D23" s="4"/>
      <c r="E23" s="4"/>
      <c r="F23" s="4"/>
      <c r="G23" s="4"/>
    </row>
    <row r="24" customFormat="false" ht="18" hidden="false" customHeight="true" outlineLevel="0" collapsed="false">
      <c r="B24" s="8" t="s">
        <v>14</v>
      </c>
      <c r="C24" s="8" t="s">
        <v>106</v>
      </c>
      <c r="D24" s="8" t="s">
        <v>107</v>
      </c>
      <c r="E24" s="8" t="s">
        <v>108</v>
      </c>
      <c r="F24" s="8" t="s">
        <v>109</v>
      </c>
      <c r="G24" s="8" t="s">
        <v>110</v>
      </c>
      <c r="H24" s="8" t="s">
        <v>111</v>
      </c>
      <c r="I24" s="8" t="s">
        <v>112</v>
      </c>
      <c r="J24" s="8" t="s">
        <v>113</v>
      </c>
      <c r="K24" s="8" t="s">
        <v>114</v>
      </c>
      <c r="L24" s="8" t="s">
        <v>115</v>
      </c>
      <c r="M24" s="8" t="s">
        <v>116</v>
      </c>
      <c r="N24" s="8" t="s">
        <v>117</v>
      </c>
      <c r="O24" s="8" t="s">
        <v>118</v>
      </c>
    </row>
    <row r="25" customFormat="false" ht="16.5" hidden="false" customHeight="true" outlineLevel="0" collapsed="false">
      <c r="B25" s="9" t="s">
        <v>119</v>
      </c>
      <c r="C25" s="34" t="n">
        <v>0</v>
      </c>
      <c r="D25" s="34" t="n">
        <v>0</v>
      </c>
      <c r="E25" s="34" t="n">
        <v>0</v>
      </c>
      <c r="F25" s="34" t="n">
        <v>0</v>
      </c>
      <c r="G25" s="34" t="n">
        <v>0</v>
      </c>
      <c r="H25" s="34" t="n">
        <v>0</v>
      </c>
      <c r="I25" s="34" t="n">
        <v>0</v>
      </c>
      <c r="J25" s="34" t="n">
        <v>0</v>
      </c>
      <c r="K25" s="34" t="n">
        <v>0</v>
      </c>
      <c r="L25" s="34" t="n">
        <v>0</v>
      </c>
      <c r="M25" s="34" t="n">
        <v>0</v>
      </c>
      <c r="N25" s="34" t="n">
        <v>0</v>
      </c>
      <c r="O25" s="37" t="n">
        <f aca="false">AVERAGE(C25:N25)</f>
        <v>0</v>
      </c>
    </row>
    <row r="26" customFormat="false" ht="16.5" hidden="false" customHeight="true" outlineLevel="0" collapsed="false">
      <c r="B26" s="12" t="s">
        <v>120</v>
      </c>
      <c r="C26" s="34" t="n">
        <v>0</v>
      </c>
      <c r="D26" s="34" t="n">
        <v>0</v>
      </c>
      <c r="E26" s="34" t="n">
        <v>0</v>
      </c>
      <c r="F26" s="34" t="n">
        <v>0</v>
      </c>
      <c r="G26" s="34" t="n">
        <v>0</v>
      </c>
      <c r="H26" s="34" t="n">
        <v>0</v>
      </c>
      <c r="I26" s="34" t="n">
        <v>0</v>
      </c>
      <c r="J26" s="34" t="n">
        <v>0</v>
      </c>
      <c r="K26" s="34" t="n">
        <v>0</v>
      </c>
      <c r="L26" s="34" t="n">
        <v>0</v>
      </c>
      <c r="M26" s="34" t="n">
        <v>0</v>
      </c>
      <c r="N26" s="34" t="n">
        <v>0</v>
      </c>
      <c r="O26" s="37" t="n">
        <f aca="false">AVERAGE(C26:N26)</f>
        <v>0</v>
      </c>
    </row>
    <row r="27" customFormat="false" ht="16.5" hidden="false" customHeight="true" outlineLevel="0" collapsed="false">
      <c r="B27" s="9" t="s">
        <v>121</v>
      </c>
      <c r="C27" s="34" t="n">
        <v>0</v>
      </c>
      <c r="D27" s="34" t="n">
        <v>0</v>
      </c>
      <c r="E27" s="34" t="n">
        <v>0</v>
      </c>
      <c r="F27" s="34" t="n">
        <v>0</v>
      </c>
      <c r="G27" s="34" t="n">
        <v>0</v>
      </c>
      <c r="H27" s="34" t="n">
        <v>0</v>
      </c>
      <c r="I27" s="34" t="n">
        <v>0</v>
      </c>
      <c r="J27" s="34" t="n">
        <v>0</v>
      </c>
      <c r="K27" s="34" t="n">
        <v>0</v>
      </c>
      <c r="L27" s="34" t="n">
        <v>0</v>
      </c>
      <c r="M27" s="34" t="n">
        <v>0</v>
      </c>
      <c r="N27" s="34" t="n">
        <v>0</v>
      </c>
      <c r="O27" s="37" t="n">
        <f aca="false">AVERAGE(C27:N27)</f>
        <v>0</v>
      </c>
    </row>
    <row r="28" customFormat="false" ht="16.5" hidden="false" customHeight="true" outlineLevel="0" collapsed="false">
      <c r="B28" s="12" t="s">
        <v>25</v>
      </c>
      <c r="C28" s="34" t="n">
        <v>0</v>
      </c>
      <c r="D28" s="34" t="n">
        <v>0</v>
      </c>
      <c r="E28" s="34" t="n">
        <v>0</v>
      </c>
      <c r="F28" s="34" t="n">
        <v>0</v>
      </c>
      <c r="G28" s="34" t="n">
        <v>0</v>
      </c>
      <c r="H28" s="34" t="n">
        <v>0</v>
      </c>
      <c r="I28" s="34" t="n">
        <v>0</v>
      </c>
      <c r="J28" s="34" t="n">
        <v>0</v>
      </c>
      <c r="K28" s="34" t="n">
        <v>0</v>
      </c>
      <c r="L28" s="34" t="n">
        <v>0</v>
      </c>
      <c r="M28" s="34" t="n">
        <v>0</v>
      </c>
      <c r="N28" s="34" t="n">
        <v>0</v>
      </c>
      <c r="O28" s="37" t="n">
        <f aca="false">AVERAGE(C28:N28)</f>
        <v>0</v>
      </c>
    </row>
  </sheetData>
  <mergeCells count="9">
    <mergeCell ref="A1:G1"/>
    <mergeCell ref="A3:G3"/>
    <mergeCell ref="C4:G4"/>
    <mergeCell ref="C5:G5"/>
    <mergeCell ref="C6:G6"/>
    <mergeCell ref="C7:G7"/>
    <mergeCell ref="C8:G8"/>
    <mergeCell ref="A10:G10"/>
    <mergeCell ref="A23:G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E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4" min="3" style="0" width="26"/>
    <col collapsed="false" customWidth="true" hidden="false" outlineLevel="0" max="5" min="5" style="0" width="3"/>
  </cols>
  <sheetData>
    <row r="1" customFormat="false" ht="21.75" hidden="false" customHeight="true" outlineLevel="0" collapsed="false">
      <c r="A1" s="19" t="s">
        <v>122</v>
      </c>
      <c r="B1" s="19"/>
      <c r="C1" s="19"/>
      <c r="D1" s="19"/>
    </row>
    <row r="2" customFormat="false" ht="7.5" hidden="false" customHeight="true" outlineLevel="0" collapsed="false"/>
    <row r="3" customFormat="false" ht="21.75" hidden="false" customHeight="true" outlineLevel="0" collapsed="false">
      <c r="A3" s="38" t="s">
        <v>123</v>
      </c>
      <c r="B3" s="39" t="s">
        <v>123</v>
      </c>
      <c r="C3" s="8" t="s">
        <v>124</v>
      </c>
      <c r="D3" s="40" t="s">
        <v>125</v>
      </c>
      <c r="E3" s="20" t="s">
        <v>126</v>
      </c>
    </row>
    <row r="4" customFormat="false" ht="16.5" hidden="false" customHeight="true" outlineLevel="0" collapsed="false">
      <c r="B4" s="41" t="s">
        <v>127</v>
      </c>
      <c r="C4" s="42" t="s">
        <v>128</v>
      </c>
      <c r="D4" s="43" t="s">
        <v>129</v>
      </c>
      <c r="E4" s="43" t="s">
        <v>129</v>
      </c>
    </row>
    <row r="5" customFormat="false" ht="16.5" hidden="false" customHeight="true" outlineLevel="0" collapsed="false">
      <c r="B5" s="41" t="s">
        <v>130</v>
      </c>
      <c r="C5" s="42" t="s">
        <v>131</v>
      </c>
      <c r="D5" s="44" t="s">
        <v>129</v>
      </c>
      <c r="E5" s="44" t="s">
        <v>129</v>
      </c>
    </row>
    <row r="6" customFormat="false" ht="16.5" hidden="false" customHeight="true" outlineLevel="0" collapsed="false">
      <c r="B6" s="41" t="s">
        <v>132</v>
      </c>
      <c r="C6" s="42" t="s">
        <v>133</v>
      </c>
      <c r="D6" s="43" t="s">
        <v>129</v>
      </c>
      <c r="E6" s="43" t="s">
        <v>129</v>
      </c>
    </row>
    <row r="7" customFormat="false" ht="16.5" hidden="false" customHeight="true" outlineLevel="0" collapsed="false">
      <c r="B7" s="41" t="s">
        <v>134</v>
      </c>
      <c r="C7" s="42" t="s">
        <v>135</v>
      </c>
      <c r="D7" s="44" t="s">
        <v>129</v>
      </c>
      <c r="E7" s="44" t="s">
        <v>129</v>
      </c>
    </row>
    <row r="8" customFormat="false" ht="16.5" hidden="false" customHeight="true" outlineLevel="0" collapsed="false">
      <c r="B8" s="41" t="s">
        <v>136</v>
      </c>
      <c r="C8" s="42" t="s">
        <v>137</v>
      </c>
      <c r="D8" s="43" t="s">
        <v>129</v>
      </c>
      <c r="E8" s="43" t="s">
        <v>129</v>
      </c>
    </row>
    <row r="9" customFormat="false" ht="16.5" hidden="false" customHeight="true" outlineLevel="0" collapsed="false">
      <c r="B9" s="41" t="s">
        <v>138</v>
      </c>
      <c r="C9" s="42" t="s">
        <v>139</v>
      </c>
      <c r="D9" s="44" t="s">
        <v>129</v>
      </c>
      <c r="E9" s="44" t="s">
        <v>129</v>
      </c>
    </row>
    <row r="10" customFormat="false" ht="16.5" hidden="false" customHeight="true" outlineLevel="0" collapsed="false">
      <c r="B10" s="41" t="s">
        <v>140</v>
      </c>
      <c r="C10" s="42" t="s">
        <v>141</v>
      </c>
      <c r="D10" s="43" t="s">
        <v>129</v>
      </c>
      <c r="E10" s="43" t="s">
        <v>129</v>
      </c>
    </row>
    <row r="11" customFormat="false" ht="16.5" hidden="false" customHeight="true" outlineLevel="0" collapsed="false">
      <c r="B11" s="41" t="s">
        <v>142</v>
      </c>
      <c r="C11" s="42" t="s">
        <v>143</v>
      </c>
      <c r="D11" s="44" t="s">
        <v>129</v>
      </c>
      <c r="E11" s="44" t="s">
        <v>129</v>
      </c>
    </row>
    <row r="12" customFormat="false" ht="16.5" hidden="false" customHeight="true" outlineLevel="0" collapsed="false">
      <c r="B12" s="41" t="s">
        <v>144</v>
      </c>
      <c r="C12" s="42" t="s">
        <v>145</v>
      </c>
      <c r="D12" s="43" t="s">
        <v>129</v>
      </c>
      <c r="E12" s="43" t="s">
        <v>129</v>
      </c>
    </row>
    <row r="13" customFormat="false" ht="16.5" hidden="false" customHeight="true" outlineLevel="0" collapsed="false">
      <c r="B13" s="41" t="s">
        <v>146</v>
      </c>
      <c r="C13" s="42" t="s">
        <v>147</v>
      </c>
      <c r="D13" s="44" t="s">
        <v>129</v>
      </c>
      <c r="E13" s="44" t="s">
        <v>129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G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20"/>
    <col collapsed="false" customWidth="true" hidden="false" outlineLevel="0" max="6" min="5" style="0" width="14"/>
    <col collapsed="false" customWidth="true" hidden="false" outlineLevel="0" max="7" min="7" style="0" width="16"/>
    <col collapsed="false" customWidth="true" hidden="false" outlineLevel="0" max="8" min="8" style="0" width="3"/>
  </cols>
  <sheetData>
    <row r="1" customFormat="false" ht="21.75" hidden="false" customHeight="true" outlineLevel="0" collapsed="false">
      <c r="A1" s="19" t="s">
        <v>148</v>
      </c>
      <c r="B1" s="19"/>
      <c r="C1" s="19"/>
      <c r="D1" s="19"/>
      <c r="E1" s="19"/>
      <c r="F1" s="19"/>
      <c r="G1" s="19"/>
    </row>
    <row r="2" customFormat="false" ht="7.5" hidden="false" customHeight="true" outlineLevel="0" collapsed="false"/>
    <row r="3" customFormat="false" ht="19.5" hidden="false" customHeight="true" outlineLevel="0" collapsed="false">
      <c r="A3" s="45" t="s">
        <v>149</v>
      </c>
      <c r="B3" s="45"/>
      <c r="C3" s="45"/>
      <c r="D3" s="45"/>
      <c r="E3" s="45"/>
      <c r="F3" s="45"/>
      <c r="G3" s="45"/>
    </row>
    <row r="4" customFormat="false" ht="16.5" hidden="false" customHeight="true" outlineLevel="0" collapsed="false">
      <c r="B4" s="46" t="s">
        <v>150</v>
      </c>
      <c r="C4" s="46"/>
      <c r="D4" s="47" t="s">
        <v>129</v>
      </c>
      <c r="E4" s="47"/>
      <c r="F4" s="47"/>
      <c r="G4" s="47"/>
    </row>
    <row r="5" customFormat="false" ht="16.5" hidden="false" customHeight="true" outlineLevel="0" collapsed="false">
      <c r="B5" s="46" t="s">
        <v>151</v>
      </c>
      <c r="C5" s="46"/>
      <c r="D5" s="47" t="s">
        <v>129</v>
      </c>
      <c r="E5" s="47"/>
      <c r="F5" s="47"/>
      <c r="G5" s="47"/>
    </row>
    <row r="6" customFormat="false" ht="16.5" hidden="false" customHeight="true" outlineLevel="0" collapsed="false">
      <c r="B6" s="46" t="s">
        <v>152</v>
      </c>
      <c r="C6" s="46"/>
      <c r="D6" s="47" t="s">
        <v>129</v>
      </c>
      <c r="E6" s="47"/>
      <c r="F6" s="47"/>
      <c r="G6" s="47"/>
    </row>
    <row r="7" customFormat="false" ht="16.5" hidden="false" customHeight="true" outlineLevel="0" collapsed="false">
      <c r="B7" s="46" t="s">
        <v>153</v>
      </c>
      <c r="C7" s="46"/>
      <c r="D7" s="47" t="s">
        <v>129</v>
      </c>
      <c r="E7" s="47"/>
      <c r="F7" s="47"/>
      <c r="G7" s="47"/>
    </row>
    <row r="9" customFormat="false" ht="19.5" hidden="false" customHeight="true" outlineLevel="0" collapsed="false">
      <c r="A9" s="48" t="s">
        <v>154</v>
      </c>
      <c r="B9" s="48"/>
      <c r="C9" s="48"/>
      <c r="D9" s="48"/>
      <c r="E9" s="48"/>
      <c r="F9" s="48"/>
      <c r="G9" s="48"/>
    </row>
    <row r="10" customFormat="false" ht="16.5" hidden="false" customHeight="true" outlineLevel="0" collapsed="false">
      <c r="B10" s="46" t="s">
        <v>155</v>
      </c>
      <c r="C10" s="46"/>
      <c r="D10" s="47" t="s">
        <v>129</v>
      </c>
      <c r="E10" s="47"/>
      <c r="F10" s="47"/>
      <c r="G10" s="47"/>
    </row>
    <row r="11" customFormat="false" ht="16.5" hidden="false" customHeight="true" outlineLevel="0" collapsed="false">
      <c r="B11" s="46" t="s">
        <v>156</v>
      </c>
      <c r="C11" s="46"/>
      <c r="D11" s="47" t="s">
        <v>129</v>
      </c>
      <c r="E11" s="47"/>
      <c r="F11" s="47"/>
      <c r="G11" s="47"/>
    </row>
    <row r="12" customFormat="false" ht="16.5" hidden="false" customHeight="true" outlineLevel="0" collapsed="false">
      <c r="B12" s="46" t="s">
        <v>157</v>
      </c>
      <c r="C12" s="46"/>
      <c r="D12" s="47" t="s">
        <v>129</v>
      </c>
      <c r="E12" s="47"/>
      <c r="F12" s="47"/>
      <c r="G12" s="47"/>
    </row>
    <row r="13" customFormat="false" ht="16.5" hidden="false" customHeight="true" outlineLevel="0" collapsed="false">
      <c r="B13" s="46" t="s">
        <v>158</v>
      </c>
      <c r="C13" s="46"/>
      <c r="D13" s="47" t="s">
        <v>129</v>
      </c>
      <c r="E13" s="47"/>
      <c r="F13" s="47"/>
      <c r="G13" s="47"/>
    </row>
    <row r="15" customFormat="false" ht="19.5" hidden="false" customHeight="true" outlineLevel="0" collapsed="false">
      <c r="A15" s="49" t="s">
        <v>159</v>
      </c>
      <c r="B15" s="49"/>
      <c r="C15" s="49"/>
      <c r="D15" s="49"/>
      <c r="E15" s="49"/>
      <c r="F15" s="49"/>
      <c r="G15" s="49"/>
    </row>
    <row r="16" customFormat="false" ht="16.5" hidden="false" customHeight="true" outlineLevel="0" collapsed="false">
      <c r="B16" s="46" t="s">
        <v>160</v>
      </c>
      <c r="C16" s="46"/>
      <c r="D16" s="47" t="s">
        <v>129</v>
      </c>
      <c r="E16" s="47"/>
      <c r="F16" s="47"/>
      <c r="G16" s="47"/>
    </row>
    <row r="17" customFormat="false" ht="16.5" hidden="false" customHeight="true" outlineLevel="0" collapsed="false">
      <c r="B17" s="46" t="s">
        <v>161</v>
      </c>
      <c r="C17" s="46"/>
      <c r="D17" s="47" t="s">
        <v>129</v>
      </c>
      <c r="E17" s="47"/>
      <c r="F17" s="47"/>
      <c r="G17" s="47"/>
    </row>
    <row r="18" customFormat="false" ht="16.5" hidden="false" customHeight="true" outlineLevel="0" collapsed="false">
      <c r="B18" s="46" t="s">
        <v>162</v>
      </c>
      <c r="C18" s="46"/>
      <c r="D18" s="47" t="s">
        <v>129</v>
      </c>
      <c r="E18" s="47"/>
      <c r="F18" s="47"/>
      <c r="G18" s="47"/>
    </row>
    <row r="19" customFormat="false" ht="16.5" hidden="false" customHeight="true" outlineLevel="0" collapsed="false">
      <c r="B19" s="46" t="s">
        <v>163</v>
      </c>
      <c r="C19" s="46"/>
      <c r="D19" s="47" t="s">
        <v>129</v>
      </c>
      <c r="E19" s="47"/>
      <c r="F19" s="47"/>
      <c r="G19" s="47"/>
    </row>
    <row r="21" customFormat="false" ht="19.5" hidden="false" customHeight="true" outlineLevel="0" collapsed="false">
      <c r="A21" s="50" t="s">
        <v>164</v>
      </c>
      <c r="B21" s="50"/>
      <c r="C21" s="50"/>
      <c r="D21" s="50"/>
      <c r="E21" s="50"/>
      <c r="F21" s="50"/>
      <c r="G21" s="50"/>
    </row>
    <row r="22" customFormat="false" ht="16.5" hidden="false" customHeight="true" outlineLevel="0" collapsed="false">
      <c r="B22" s="46" t="s">
        <v>165</v>
      </c>
      <c r="C22" s="46"/>
      <c r="D22" s="47" t="s">
        <v>129</v>
      </c>
      <c r="E22" s="47"/>
      <c r="F22" s="47"/>
      <c r="G22" s="47"/>
    </row>
    <row r="23" customFormat="false" ht="16.5" hidden="false" customHeight="true" outlineLevel="0" collapsed="false">
      <c r="B23" s="46" t="s">
        <v>166</v>
      </c>
      <c r="C23" s="46"/>
      <c r="D23" s="47" t="s">
        <v>129</v>
      </c>
      <c r="E23" s="47"/>
      <c r="F23" s="47"/>
      <c r="G23" s="47"/>
    </row>
    <row r="24" customFormat="false" ht="16.5" hidden="false" customHeight="true" outlineLevel="0" collapsed="false">
      <c r="B24" s="46" t="s">
        <v>167</v>
      </c>
      <c r="C24" s="46"/>
      <c r="D24" s="47" t="s">
        <v>129</v>
      </c>
      <c r="E24" s="47"/>
      <c r="F24" s="47"/>
      <c r="G24" s="47"/>
    </row>
    <row r="25" customFormat="false" ht="16.5" hidden="false" customHeight="true" outlineLevel="0" collapsed="false">
      <c r="B25" s="46" t="s">
        <v>168</v>
      </c>
      <c r="C25" s="46"/>
      <c r="D25" s="47" t="s">
        <v>129</v>
      </c>
      <c r="E25" s="47"/>
      <c r="F25" s="47"/>
      <c r="G25" s="47"/>
    </row>
    <row r="27" customFormat="false" ht="21.75" hidden="false" customHeight="true" outlineLevel="0" collapsed="false">
      <c r="A27" s="4" t="s">
        <v>169</v>
      </c>
      <c r="B27" s="4"/>
      <c r="C27" s="4"/>
      <c r="D27" s="4"/>
      <c r="E27" s="4"/>
      <c r="F27" s="4"/>
      <c r="G27" s="4"/>
    </row>
    <row r="28" customFormat="false" ht="18" hidden="false" customHeight="true" outlineLevel="0" collapsed="false">
      <c r="B28" s="8" t="s">
        <v>170</v>
      </c>
      <c r="C28" s="8" t="s">
        <v>171</v>
      </c>
      <c r="D28" s="8" t="s">
        <v>172</v>
      </c>
      <c r="E28" s="8" t="s">
        <v>173</v>
      </c>
      <c r="F28" s="8" t="s">
        <v>174</v>
      </c>
      <c r="G28" s="8" t="s">
        <v>175</v>
      </c>
    </row>
    <row r="29" customFormat="false" ht="16.5" hidden="false" customHeight="true" outlineLevel="0" collapsed="false">
      <c r="B29" s="43" t="s">
        <v>176</v>
      </c>
      <c r="C29" s="43" t="s">
        <v>177</v>
      </c>
      <c r="D29" s="43" t="s">
        <v>178</v>
      </c>
      <c r="E29" s="25" t="n">
        <v>0</v>
      </c>
      <c r="F29" s="43" t="s">
        <v>179</v>
      </c>
      <c r="G29" s="51"/>
    </row>
    <row r="30" customFormat="false" ht="16.5" hidden="false" customHeight="true" outlineLevel="0" collapsed="false">
      <c r="B30" s="44" t="s">
        <v>67</v>
      </c>
      <c r="C30" s="44" t="s">
        <v>180</v>
      </c>
      <c r="D30" s="44" t="s">
        <v>181</v>
      </c>
      <c r="E30" s="25" t="n">
        <v>0</v>
      </c>
      <c r="F30" s="44" t="s">
        <v>179</v>
      </c>
      <c r="G30" s="52"/>
    </row>
    <row r="31" customFormat="false" ht="16.5" hidden="false" customHeight="true" outlineLevel="0" collapsed="false">
      <c r="B31" s="43" t="s">
        <v>182</v>
      </c>
      <c r="C31" s="43" t="s">
        <v>183</v>
      </c>
      <c r="D31" s="43" t="s">
        <v>184</v>
      </c>
      <c r="E31" s="25" t="n">
        <v>0</v>
      </c>
      <c r="F31" s="43" t="s">
        <v>185</v>
      </c>
      <c r="G31" s="51"/>
    </row>
    <row r="32" customFormat="false" ht="16.5" hidden="false" customHeight="true" outlineLevel="0" collapsed="false">
      <c r="B32" s="44" t="s">
        <v>69</v>
      </c>
      <c r="C32" s="44" t="s">
        <v>186</v>
      </c>
      <c r="D32" s="44" t="s">
        <v>187</v>
      </c>
      <c r="E32" s="25" t="n">
        <v>0</v>
      </c>
      <c r="F32" s="44" t="s">
        <v>185</v>
      </c>
      <c r="G32" s="52"/>
    </row>
    <row r="33" customFormat="false" ht="16.5" hidden="false" customHeight="true" outlineLevel="0" collapsed="false">
      <c r="B33" s="43" t="s">
        <v>70</v>
      </c>
      <c r="C33" s="43" t="s">
        <v>180</v>
      </c>
      <c r="D33" s="43" t="s">
        <v>188</v>
      </c>
      <c r="E33" s="25" t="n">
        <v>0</v>
      </c>
      <c r="F33" s="43" t="s">
        <v>185</v>
      </c>
      <c r="G33" s="51"/>
    </row>
    <row r="34" customFormat="false" ht="16.5" hidden="false" customHeight="true" outlineLevel="0" collapsed="false">
      <c r="B34" s="44" t="s">
        <v>189</v>
      </c>
      <c r="C34" s="44" t="s">
        <v>190</v>
      </c>
      <c r="D34" s="44" t="s">
        <v>191</v>
      </c>
      <c r="E34" s="25" t="n">
        <v>0</v>
      </c>
      <c r="F34" s="44" t="s">
        <v>192</v>
      </c>
      <c r="G34" s="52"/>
    </row>
    <row r="35" customFormat="false" ht="16.5" hidden="false" customHeight="true" outlineLevel="0" collapsed="false">
      <c r="B35" s="43" t="s">
        <v>193</v>
      </c>
      <c r="C35" s="43" t="s">
        <v>194</v>
      </c>
      <c r="D35" s="43" t="s">
        <v>195</v>
      </c>
      <c r="E35" s="25" t="n">
        <v>0</v>
      </c>
      <c r="F35" s="43" t="s">
        <v>185</v>
      </c>
      <c r="G35" s="51"/>
    </row>
    <row r="36" customFormat="false" ht="16.5" hidden="false" customHeight="true" outlineLevel="0" collapsed="false">
      <c r="B36" s="44" t="s">
        <v>196</v>
      </c>
      <c r="C36" s="44" t="s">
        <v>186</v>
      </c>
      <c r="D36" s="44" t="s">
        <v>197</v>
      </c>
      <c r="E36" s="25" t="n">
        <v>0</v>
      </c>
      <c r="F36" s="44" t="s">
        <v>179</v>
      </c>
      <c r="G36" s="52"/>
    </row>
  </sheetData>
  <mergeCells count="38">
    <mergeCell ref="A1:G1"/>
    <mergeCell ref="A3:G3"/>
    <mergeCell ref="B4:C4"/>
    <mergeCell ref="D4:G4"/>
    <mergeCell ref="B5:C5"/>
    <mergeCell ref="D5:G5"/>
    <mergeCell ref="B6:C6"/>
    <mergeCell ref="D6:G6"/>
    <mergeCell ref="B7:C7"/>
    <mergeCell ref="D7:G7"/>
    <mergeCell ref="A9:G9"/>
    <mergeCell ref="B10:C10"/>
    <mergeCell ref="D10:G10"/>
    <mergeCell ref="B11:C11"/>
    <mergeCell ref="D11:G11"/>
    <mergeCell ref="B12:C12"/>
    <mergeCell ref="D12:G12"/>
    <mergeCell ref="B13:C13"/>
    <mergeCell ref="D13:G13"/>
    <mergeCell ref="A15:G15"/>
    <mergeCell ref="B16:C16"/>
    <mergeCell ref="D16:G16"/>
    <mergeCell ref="B17:C17"/>
    <mergeCell ref="D17:G17"/>
    <mergeCell ref="B18:C18"/>
    <mergeCell ref="D18:G18"/>
    <mergeCell ref="B19:C19"/>
    <mergeCell ref="D19:G19"/>
    <mergeCell ref="A21:G21"/>
    <mergeCell ref="B22:C22"/>
    <mergeCell ref="D22:G22"/>
    <mergeCell ref="B23:C23"/>
    <mergeCell ref="D23:G23"/>
    <mergeCell ref="B24:C24"/>
    <mergeCell ref="D24:G24"/>
    <mergeCell ref="B25:C25"/>
    <mergeCell ref="D25:G25"/>
    <mergeCell ref="A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O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14" min="3" style="0" width="10"/>
    <col collapsed="false" customWidth="true" hidden="false" outlineLevel="0" max="15" min="15" style="0" width="12"/>
  </cols>
  <sheetData>
    <row r="1" customFormat="false" ht="21.75" hidden="false" customHeight="true" outlineLevel="0" collapsed="false">
      <c r="A1" s="19" t="s">
        <v>198</v>
      </c>
      <c r="B1" s="19"/>
      <c r="C1" s="19"/>
      <c r="D1" s="19"/>
      <c r="E1" s="19"/>
      <c r="F1" s="19"/>
      <c r="G1" s="19"/>
    </row>
    <row r="2" customFormat="false" ht="7.5" hidden="false" customHeight="true" outlineLevel="0" collapsed="false"/>
    <row r="3" customFormat="false" ht="21.75" hidden="false" customHeight="true" outlineLevel="0" collapsed="false">
      <c r="A3" s="4" t="s">
        <v>199</v>
      </c>
      <c r="B3" s="4"/>
      <c r="C3" s="4"/>
      <c r="D3" s="4"/>
      <c r="E3" s="4"/>
      <c r="F3" s="4"/>
      <c r="G3" s="4"/>
    </row>
    <row r="4" customFormat="false" ht="18" hidden="false" customHeight="true" outlineLevel="0" collapsed="false">
      <c r="B4" s="5" t="s">
        <v>200</v>
      </c>
      <c r="C4" s="53" t="n">
        <v>50000</v>
      </c>
      <c r="D4" s="53"/>
    </row>
    <row r="5" customFormat="false" ht="18" hidden="false" customHeight="true" outlineLevel="0" collapsed="false">
      <c r="B5" s="5" t="s">
        <v>201</v>
      </c>
      <c r="C5" s="54" t="n">
        <v>0.1</v>
      </c>
      <c r="D5" s="54"/>
    </row>
    <row r="6" customFormat="false" ht="18" hidden="false" customHeight="true" outlineLevel="0" collapsed="false">
      <c r="B6" s="5" t="s">
        <v>202</v>
      </c>
      <c r="C6" s="54" t="n">
        <v>0.6</v>
      </c>
      <c r="D6" s="54"/>
    </row>
    <row r="7" customFormat="false" ht="18" hidden="false" customHeight="true" outlineLevel="0" collapsed="false">
      <c r="B7" s="5" t="s">
        <v>203</v>
      </c>
      <c r="C7" s="54" t="n">
        <v>0.15</v>
      </c>
      <c r="D7" s="54"/>
    </row>
    <row r="8" customFormat="false" ht="18" hidden="false" customHeight="true" outlineLevel="0" collapsed="false">
      <c r="B8" s="5" t="s">
        <v>204</v>
      </c>
      <c r="C8" s="54" t="n">
        <v>0.15</v>
      </c>
      <c r="D8" s="54"/>
    </row>
    <row r="9" customFormat="false" ht="18" hidden="false" customHeight="true" outlineLevel="0" collapsed="false">
      <c r="B9" s="5" t="s">
        <v>205</v>
      </c>
      <c r="C9" s="54" t="n">
        <v>0.1</v>
      </c>
      <c r="D9" s="54"/>
    </row>
    <row r="10" customFormat="false" ht="7.5" hidden="false" customHeight="true" outlineLevel="0" collapsed="false"/>
    <row r="11" customFormat="false" ht="21.75" hidden="false" customHeight="true" outlineLevel="0" collapsed="false">
      <c r="A11" s="7" t="s">
        <v>206</v>
      </c>
      <c r="B11" s="7"/>
      <c r="C11" s="7"/>
      <c r="D11" s="7"/>
      <c r="E11" s="7"/>
      <c r="F11" s="7"/>
      <c r="G11" s="7"/>
    </row>
    <row r="12" customFormat="false" ht="18" hidden="false" customHeight="true" outlineLevel="0" collapsed="false">
      <c r="B12" s="8" t="s">
        <v>89</v>
      </c>
      <c r="C12" s="8" t="s">
        <v>207</v>
      </c>
      <c r="D12" s="8" t="s">
        <v>208</v>
      </c>
      <c r="E12" s="8" t="s">
        <v>209</v>
      </c>
      <c r="F12" s="8" t="s">
        <v>210</v>
      </c>
      <c r="G12" s="8" t="s">
        <v>18</v>
      </c>
    </row>
    <row r="13" customFormat="false" ht="18" hidden="false" customHeight="true" outlineLevel="0" collapsed="false">
      <c r="B13" s="9" t="s">
        <v>211</v>
      </c>
      <c r="C13" s="10" t="n">
        <f aca="false">$C$4*$C$6</f>
        <v>30000</v>
      </c>
      <c r="D13" s="25" t="n">
        <v>0</v>
      </c>
      <c r="E13" s="10" t="n">
        <f aca="false">D13-C13</f>
        <v>-30000</v>
      </c>
      <c r="F13" s="17" t="n">
        <f aca="false">IF(C13=0,0,D13/C13-1)</f>
        <v>-1</v>
      </c>
      <c r="G13" s="11" t="str">
        <f aca="false">IF(D13=0,"-",IF(D13&lt;=C13,"✅ Im Budget","⚠️ Überzogen"))</f>
        <v>-</v>
      </c>
    </row>
    <row r="14" customFormat="false" ht="18" hidden="false" customHeight="true" outlineLevel="0" collapsed="false">
      <c r="B14" s="12" t="s">
        <v>212</v>
      </c>
      <c r="C14" s="16" t="n">
        <f aca="false">$C$4*$C$7</f>
        <v>7500</v>
      </c>
      <c r="D14" s="25" t="n">
        <v>0</v>
      </c>
      <c r="E14" s="16" t="n">
        <f aca="false">D14-C14</f>
        <v>-7500</v>
      </c>
      <c r="F14" s="55" t="n">
        <f aca="false">IF(C14=0,0,D14/C14-1)</f>
        <v>-1</v>
      </c>
      <c r="G14" s="14" t="str">
        <f aca="false">IF(D14=0,"-",IF(D14&lt;=C14,"✅ Im Budget","⚠️ Überzogen"))</f>
        <v>-</v>
      </c>
    </row>
    <row r="15" customFormat="false" ht="18" hidden="false" customHeight="true" outlineLevel="0" collapsed="false">
      <c r="B15" s="9" t="s">
        <v>213</v>
      </c>
      <c r="C15" s="10" t="n">
        <f aca="false">$C$4*$C$8</f>
        <v>7500</v>
      </c>
      <c r="D15" s="25" t="n">
        <v>0</v>
      </c>
      <c r="E15" s="10" t="n">
        <f aca="false">D15-C15</f>
        <v>-7500</v>
      </c>
      <c r="F15" s="17" t="n">
        <f aca="false">IF(C15=0,0,D15/C15-1)</f>
        <v>-1</v>
      </c>
      <c r="G15" s="11" t="str">
        <f aca="false">IF(D15=0,"-",IF(D15&lt;=C15,"✅ Im Budget","⚠️ Überzogen"))</f>
        <v>-</v>
      </c>
    </row>
    <row r="16" customFormat="false" ht="18" hidden="false" customHeight="true" outlineLevel="0" collapsed="false">
      <c r="B16" s="12" t="s">
        <v>214</v>
      </c>
      <c r="C16" s="16" t="n">
        <f aca="false">$C$4*0.05</f>
        <v>2500</v>
      </c>
      <c r="D16" s="25" t="n">
        <v>0</v>
      </c>
      <c r="E16" s="16" t="n">
        <f aca="false">D16-C16</f>
        <v>-2500</v>
      </c>
      <c r="F16" s="55" t="n">
        <f aca="false">IF(C16=0,0,D16/C16-1)</f>
        <v>-1</v>
      </c>
      <c r="G16" s="14" t="str">
        <f aca="false">IF(D16=0,"-",IF(D16&lt;=C16,"✅ Im Budget","⚠️ Überzogen"))</f>
        <v>-</v>
      </c>
    </row>
    <row r="17" customFormat="false" ht="18" hidden="false" customHeight="true" outlineLevel="0" collapsed="false">
      <c r="B17" s="9" t="s">
        <v>215</v>
      </c>
      <c r="C17" s="10" t="n">
        <f aca="false">$C$4*0.08</f>
        <v>4000</v>
      </c>
      <c r="D17" s="25" t="n">
        <v>0</v>
      </c>
      <c r="E17" s="10" t="n">
        <f aca="false">D17-C17</f>
        <v>-4000</v>
      </c>
      <c r="F17" s="17" t="n">
        <f aca="false">IF(C17=0,0,D17/C17-1)</f>
        <v>-1</v>
      </c>
      <c r="G17" s="11" t="str">
        <f aca="false">IF(D17=0,"-",IF(D17&lt;=C17,"✅ Im Budget","⚠️ Überzogen"))</f>
        <v>-</v>
      </c>
    </row>
    <row r="18" customFormat="false" ht="18" hidden="false" customHeight="true" outlineLevel="0" collapsed="false">
      <c r="B18" s="12" t="s">
        <v>216</v>
      </c>
      <c r="C18" s="16" t="n">
        <f aca="false">$C$4*0.07</f>
        <v>3500</v>
      </c>
      <c r="D18" s="25" t="n">
        <v>0</v>
      </c>
      <c r="E18" s="16" t="n">
        <f aca="false">D18-C18</f>
        <v>-3500</v>
      </c>
      <c r="F18" s="55" t="n">
        <f aca="false">IF(C18=0,0,D18/C18-1)</f>
        <v>-1</v>
      </c>
      <c r="G18" s="14" t="str">
        <f aca="false">IF(D18=0,"-",IF(D18&lt;=C18,"✅ Im Budget","⚠️ Überzogen"))</f>
        <v>-</v>
      </c>
    </row>
    <row r="19" customFormat="false" ht="18" hidden="false" customHeight="true" outlineLevel="0" collapsed="false">
      <c r="B19" s="9" t="s">
        <v>217</v>
      </c>
      <c r="C19" s="10" t="n">
        <f aca="false">$C$4*$C$9</f>
        <v>5000</v>
      </c>
      <c r="D19" s="25" t="n">
        <v>0</v>
      </c>
      <c r="E19" s="10" t="n">
        <f aca="false">D19-C19</f>
        <v>-5000</v>
      </c>
      <c r="F19" s="17" t="n">
        <f aca="false">IF(C19=0,0,D19/C19-1)</f>
        <v>-1</v>
      </c>
      <c r="G19" s="11" t="str">
        <f aca="false">IF(D19=0,"-",IF(D19&lt;=C19,"✅ Im Budget","⚠️ Überzogen"))</f>
        <v>-</v>
      </c>
    </row>
    <row r="20" customFormat="false" ht="19.5" hidden="false" customHeight="true" outlineLevel="0" collapsed="false">
      <c r="B20" s="30" t="s">
        <v>74</v>
      </c>
      <c r="C20" s="31" t="n">
        <f aca="false">SUM(C13:C19)</f>
        <v>60000</v>
      </c>
      <c r="D20" s="31" t="n">
        <f aca="false">SUM(D13:D19)</f>
        <v>0</v>
      </c>
      <c r="E20" s="31" t="n">
        <f aca="false">SUM(E13:E19)</f>
        <v>-60000</v>
      </c>
      <c r="F20" s="56" t="n">
        <f aca="false">IF(C20=0,0,D20/C20-1)</f>
        <v>-1</v>
      </c>
    </row>
    <row r="21" customFormat="false" ht="7.5" hidden="false" customHeight="true" outlineLevel="0" collapsed="false"/>
    <row r="22" customFormat="false" ht="21.75" hidden="false" customHeight="true" outlineLevel="0" collapsed="false">
      <c r="A22" s="4" t="s">
        <v>218</v>
      </c>
      <c r="B22" s="4"/>
      <c r="C22" s="4"/>
      <c r="D22" s="4"/>
      <c r="E22" s="4"/>
      <c r="F22" s="4"/>
      <c r="G22" s="4"/>
    </row>
    <row r="23" customFormat="false" ht="18" hidden="false" customHeight="true" outlineLevel="0" collapsed="false">
      <c r="B23" s="8" t="s">
        <v>89</v>
      </c>
      <c r="C23" s="8" t="s">
        <v>106</v>
      </c>
      <c r="D23" s="8" t="s">
        <v>107</v>
      </c>
      <c r="E23" s="8" t="s">
        <v>108</v>
      </c>
      <c r="F23" s="8" t="s">
        <v>109</v>
      </c>
      <c r="G23" s="8" t="s">
        <v>110</v>
      </c>
      <c r="H23" s="8" t="s">
        <v>111</v>
      </c>
      <c r="I23" s="8" t="s">
        <v>112</v>
      </c>
      <c r="J23" s="8" t="s">
        <v>113</v>
      </c>
      <c r="K23" s="8" t="s">
        <v>114</v>
      </c>
      <c r="L23" s="8" t="s">
        <v>115</v>
      </c>
      <c r="M23" s="8" t="s">
        <v>116</v>
      </c>
      <c r="N23" s="8" t="s">
        <v>117</v>
      </c>
      <c r="O23" s="8" t="s">
        <v>219</v>
      </c>
    </row>
    <row r="24" customFormat="false" ht="16.5" hidden="false" customHeight="true" outlineLevel="0" collapsed="false">
      <c r="B24" s="9" t="s">
        <v>220</v>
      </c>
      <c r="C24" s="57" t="n">
        <v>0</v>
      </c>
      <c r="D24" s="57" t="n">
        <v>0</v>
      </c>
      <c r="E24" s="57" t="n">
        <v>0</v>
      </c>
      <c r="F24" s="57" t="n">
        <v>0</v>
      </c>
      <c r="G24" s="57" t="n">
        <v>0</v>
      </c>
      <c r="H24" s="57" t="n">
        <v>0</v>
      </c>
      <c r="I24" s="57" t="n">
        <v>0</v>
      </c>
      <c r="J24" s="57" t="n">
        <v>0</v>
      </c>
      <c r="K24" s="57" t="n">
        <v>0</v>
      </c>
      <c r="L24" s="57" t="n">
        <v>0</v>
      </c>
      <c r="M24" s="57" t="n">
        <v>0</v>
      </c>
      <c r="N24" s="57" t="n">
        <v>0</v>
      </c>
      <c r="O24" s="58" t="n">
        <f aca="false">SUM(C24:N24)</f>
        <v>0</v>
      </c>
    </row>
    <row r="25" customFormat="false" ht="16.5" hidden="false" customHeight="true" outlineLevel="0" collapsed="false">
      <c r="B25" s="12" t="s">
        <v>212</v>
      </c>
      <c r="C25" s="57" t="n">
        <v>0</v>
      </c>
      <c r="D25" s="57" t="n">
        <v>0</v>
      </c>
      <c r="E25" s="57" t="n">
        <v>0</v>
      </c>
      <c r="F25" s="57" t="n">
        <v>0</v>
      </c>
      <c r="G25" s="57" t="n">
        <v>0</v>
      </c>
      <c r="H25" s="57" t="n">
        <v>0</v>
      </c>
      <c r="I25" s="57" t="n">
        <v>0</v>
      </c>
      <c r="J25" s="57" t="n">
        <v>0</v>
      </c>
      <c r="K25" s="57" t="n">
        <v>0</v>
      </c>
      <c r="L25" s="57" t="n">
        <v>0</v>
      </c>
      <c r="M25" s="57" t="n">
        <v>0</v>
      </c>
      <c r="N25" s="57" t="n">
        <v>0</v>
      </c>
      <c r="O25" s="58" t="n">
        <f aca="false">SUM(C25:N25)</f>
        <v>0</v>
      </c>
    </row>
    <row r="26" customFormat="false" ht="16.5" hidden="false" customHeight="true" outlineLevel="0" collapsed="false">
      <c r="B26" s="9" t="s">
        <v>213</v>
      </c>
      <c r="C26" s="57" t="n">
        <v>0</v>
      </c>
      <c r="D26" s="57" t="n">
        <v>0</v>
      </c>
      <c r="E26" s="57" t="n">
        <v>0</v>
      </c>
      <c r="F26" s="57" t="n">
        <v>0</v>
      </c>
      <c r="G26" s="57" t="n">
        <v>0</v>
      </c>
      <c r="H26" s="57" t="n">
        <v>0</v>
      </c>
      <c r="I26" s="57" t="n">
        <v>0</v>
      </c>
      <c r="J26" s="57" t="n">
        <v>0</v>
      </c>
      <c r="K26" s="57" t="n">
        <v>0</v>
      </c>
      <c r="L26" s="57" t="n">
        <v>0</v>
      </c>
      <c r="M26" s="57" t="n">
        <v>0</v>
      </c>
      <c r="N26" s="57" t="n">
        <v>0</v>
      </c>
      <c r="O26" s="58" t="n">
        <f aca="false">SUM(C26:N26)</f>
        <v>0</v>
      </c>
    </row>
    <row r="27" customFormat="false" ht="16.5" hidden="false" customHeight="true" outlineLevel="0" collapsed="false">
      <c r="B27" s="12" t="s">
        <v>221</v>
      </c>
      <c r="C27" s="57" t="n">
        <v>0</v>
      </c>
      <c r="D27" s="57" t="n">
        <v>0</v>
      </c>
      <c r="E27" s="57" t="n">
        <v>0</v>
      </c>
      <c r="F27" s="57" t="n">
        <v>0</v>
      </c>
      <c r="G27" s="57" t="n">
        <v>0</v>
      </c>
      <c r="H27" s="57" t="n">
        <v>0</v>
      </c>
      <c r="I27" s="57" t="n">
        <v>0</v>
      </c>
      <c r="J27" s="57" t="n">
        <v>0</v>
      </c>
      <c r="K27" s="57" t="n">
        <v>0</v>
      </c>
      <c r="L27" s="57" t="n">
        <v>0</v>
      </c>
      <c r="M27" s="57" t="n">
        <v>0</v>
      </c>
      <c r="N27" s="57" t="n">
        <v>0</v>
      </c>
      <c r="O27" s="58" t="n">
        <f aca="false">SUM(C27:N27)</f>
        <v>0</v>
      </c>
    </row>
    <row r="28" customFormat="false" ht="16.5" hidden="false" customHeight="true" outlineLevel="0" collapsed="false">
      <c r="B28" s="9" t="s">
        <v>222</v>
      </c>
      <c r="C28" s="57" t="n">
        <v>0</v>
      </c>
      <c r="D28" s="57" t="n">
        <v>0</v>
      </c>
      <c r="E28" s="57" t="n">
        <v>0</v>
      </c>
      <c r="F28" s="57" t="n">
        <v>0</v>
      </c>
      <c r="G28" s="57" t="n">
        <v>0</v>
      </c>
      <c r="H28" s="57" t="n">
        <v>0</v>
      </c>
      <c r="I28" s="57" t="n">
        <v>0</v>
      </c>
      <c r="J28" s="57" t="n">
        <v>0</v>
      </c>
      <c r="K28" s="57" t="n">
        <v>0</v>
      </c>
      <c r="L28" s="57" t="n">
        <v>0</v>
      </c>
      <c r="M28" s="57" t="n">
        <v>0</v>
      </c>
      <c r="N28" s="57" t="n">
        <v>0</v>
      </c>
      <c r="O28" s="58" t="n">
        <f aca="false">SUM(C28:N28)</f>
        <v>0</v>
      </c>
    </row>
    <row r="29" customFormat="false" ht="16.5" hidden="false" customHeight="true" outlineLevel="0" collapsed="false">
      <c r="B29" s="12" t="s">
        <v>223</v>
      </c>
      <c r="C29" s="57" t="n">
        <v>0</v>
      </c>
      <c r="D29" s="57" t="n">
        <v>0</v>
      </c>
      <c r="E29" s="57" t="n">
        <v>0</v>
      </c>
      <c r="F29" s="57" t="n">
        <v>0</v>
      </c>
      <c r="G29" s="57" t="n">
        <v>0</v>
      </c>
      <c r="H29" s="57" t="n">
        <v>0</v>
      </c>
      <c r="I29" s="57" t="n">
        <v>0</v>
      </c>
      <c r="J29" s="57" t="n">
        <v>0</v>
      </c>
      <c r="K29" s="57" t="n">
        <v>0</v>
      </c>
      <c r="L29" s="57" t="n">
        <v>0</v>
      </c>
      <c r="M29" s="57" t="n">
        <v>0</v>
      </c>
      <c r="N29" s="57" t="n">
        <v>0</v>
      </c>
      <c r="O29" s="58" t="n">
        <f aca="false">SUM(C29:N29)</f>
        <v>0</v>
      </c>
    </row>
    <row r="30" customFormat="false" ht="16.5" hidden="false" customHeight="true" outlineLevel="0" collapsed="false">
      <c r="B30" s="9" t="s">
        <v>224</v>
      </c>
      <c r="C30" s="57" t="n">
        <v>0</v>
      </c>
      <c r="D30" s="57" t="n">
        <v>0</v>
      </c>
      <c r="E30" s="57" t="n">
        <v>0</v>
      </c>
      <c r="F30" s="57" t="n">
        <v>0</v>
      </c>
      <c r="G30" s="57" t="n">
        <v>0</v>
      </c>
      <c r="H30" s="57" t="n">
        <v>0</v>
      </c>
      <c r="I30" s="57" t="n">
        <v>0</v>
      </c>
      <c r="J30" s="57" t="n">
        <v>0</v>
      </c>
      <c r="K30" s="57" t="n">
        <v>0</v>
      </c>
      <c r="L30" s="57" t="n">
        <v>0</v>
      </c>
      <c r="M30" s="57" t="n">
        <v>0</v>
      </c>
      <c r="N30" s="57" t="n">
        <v>0</v>
      </c>
      <c r="O30" s="58" t="n">
        <f aca="false">SUM(C30:N30)</f>
        <v>0</v>
      </c>
    </row>
    <row r="31" customFormat="false" ht="18" hidden="false" customHeight="true" outlineLevel="0" collapsed="false">
      <c r="B31" s="30" t="s">
        <v>74</v>
      </c>
      <c r="C31" s="31" t="n">
        <f aca="false">SUM(C24:C30)</f>
        <v>0</v>
      </c>
      <c r="D31" s="31" t="n">
        <f aca="false">SUM(D24:D30)</f>
        <v>0</v>
      </c>
      <c r="E31" s="31" t="n">
        <f aca="false">SUM(E24:E30)</f>
        <v>0</v>
      </c>
      <c r="F31" s="31" t="n">
        <f aca="false">SUM(F24:F30)</f>
        <v>0</v>
      </c>
      <c r="G31" s="31" t="n">
        <f aca="false">SUM(G24:G30)</f>
        <v>0</v>
      </c>
      <c r="H31" s="31" t="n">
        <f aca="false">SUM(H24:H30)</f>
        <v>0</v>
      </c>
      <c r="I31" s="31" t="n">
        <f aca="false">SUM(I24:I30)</f>
        <v>0</v>
      </c>
      <c r="J31" s="31" t="n">
        <f aca="false">SUM(J24:J30)</f>
        <v>0</v>
      </c>
      <c r="K31" s="31" t="n">
        <f aca="false">SUM(K24:K30)</f>
        <v>0</v>
      </c>
      <c r="L31" s="31" t="n">
        <f aca="false">SUM(L24:L30)</f>
        <v>0</v>
      </c>
      <c r="M31" s="31" t="n">
        <f aca="false">SUM(M24:M30)</f>
        <v>0</v>
      </c>
      <c r="N31" s="31" t="n">
        <f aca="false">SUM(N24:N30)</f>
        <v>0</v>
      </c>
      <c r="O31" s="31" t="n">
        <f aca="false">SUM(O24:O30)</f>
        <v>0</v>
      </c>
    </row>
    <row r="32" customFormat="false" ht="7.5" hidden="false" customHeight="true" outlineLevel="0" collapsed="false"/>
    <row r="33" customFormat="false" ht="21.75" hidden="false" customHeight="true" outlineLevel="0" collapsed="false">
      <c r="A33" s="7" t="s">
        <v>225</v>
      </c>
      <c r="B33" s="7"/>
      <c r="C33" s="7"/>
      <c r="D33" s="7"/>
      <c r="E33" s="7"/>
      <c r="F33" s="7"/>
      <c r="G33" s="7"/>
    </row>
    <row r="34" customFormat="false" ht="18" hidden="false" customHeight="true" outlineLevel="0" collapsed="false">
      <c r="B34" s="8" t="s">
        <v>89</v>
      </c>
      <c r="C34" s="8" t="s">
        <v>226</v>
      </c>
      <c r="D34" s="8" t="s">
        <v>227</v>
      </c>
      <c r="E34" s="8" t="s">
        <v>228</v>
      </c>
      <c r="F34" s="8" t="s">
        <v>229</v>
      </c>
      <c r="G34" s="8" t="s">
        <v>230</v>
      </c>
    </row>
    <row r="35" customFormat="false" ht="16.5" hidden="false" customHeight="true" outlineLevel="0" collapsed="false">
      <c r="B35" s="9" t="s">
        <v>220</v>
      </c>
      <c r="C35" s="25" t="n">
        <v>0</v>
      </c>
      <c r="D35" s="25" t="n">
        <v>0</v>
      </c>
      <c r="E35" s="10" t="n">
        <f aca="false">D35-C35</f>
        <v>0</v>
      </c>
      <c r="F35" s="17" t="n">
        <f aca="false">IF(C35=0,0,D35/C35-1)</f>
        <v>0</v>
      </c>
      <c r="G35" s="59"/>
    </row>
    <row r="36" customFormat="false" ht="16.5" hidden="false" customHeight="true" outlineLevel="0" collapsed="false">
      <c r="B36" s="12" t="s">
        <v>212</v>
      </c>
      <c r="C36" s="25" t="n">
        <v>0</v>
      </c>
      <c r="D36" s="25" t="n">
        <v>0</v>
      </c>
      <c r="E36" s="16" t="n">
        <f aca="false">D36-C36</f>
        <v>0</v>
      </c>
      <c r="F36" s="55" t="n">
        <f aca="false">IF(C36=0,0,D36/C36-1)</f>
        <v>0</v>
      </c>
      <c r="G36" s="60"/>
    </row>
    <row r="37" customFormat="false" ht="16.5" hidden="false" customHeight="true" outlineLevel="0" collapsed="false">
      <c r="B37" s="9" t="s">
        <v>213</v>
      </c>
      <c r="C37" s="25" t="n">
        <v>0</v>
      </c>
      <c r="D37" s="25" t="n">
        <v>0</v>
      </c>
      <c r="E37" s="10" t="n">
        <f aca="false">D37-C37</f>
        <v>0</v>
      </c>
      <c r="F37" s="17" t="n">
        <f aca="false">IF(C37=0,0,D37/C37-1)</f>
        <v>0</v>
      </c>
      <c r="G37" s="59"/>
    </row>
    <row r="38" customFormat="false" ht="16.5" hidden="false" customHeight="true" outlineLevel="0" collapsed="false">
      <c r="B38" s="12" t="s">
        <v>221</v>
      </c>
      <c r="C38" s="58" t="n">
        <f aca="false">SUM(C13:C19)</f>
        <v>60000</v>
      </c>
      <c r="D38" s="58" t="n">
        <f aca="false">SUM(D13:D19)</f>
        <v>0</v>
      </c>
      <c r="E38" s="58" t="n">
        <f aca="false">D38-C38</f>
        <v>-60000</v>
      </c>
      <c r="F38" s="55" t="n">
        <f aca="false">IF(C38=0,0,D38/C38-1)</f>
        <v>-1</v>
      </c>
      <c r="G38" s="60"/>
    </row>
    <row r="39" customFormat="false" ht="16.5" hidden="false" customHeight="true" outlineLevel="0" collapsed="false">
      <c r="B39" s="9" t="s">
        <v>222</v>
      </c>
      <c r="C39" s="25" t="n">
        <v>0</v>
      </c>
      <c r="D39" s="25" t="n">
        <v>0</v>
      </c>
      <c r="E39" s="10" t="n">
        <f aca="false">D39-C39</f>
        <v>0</v>
      </c>
      <c r="F39" s="17" t="n">
        <f aca="false">IF(C39=0,0,D39/C39-1)</f>
        <v>0</v>
      </c>
      <c r="G39" s="59"/>
    </row>
    <row r="40" customFormat="false" ht="16.5" hidden="false" customHeight="true" outlineLevel="0" collapsed="false">
      <c r="B40" s="12" t="s">
        <v>223</v>
      </c>
      <c r="C40" s="25" t="n">
        <v>0</v>
      </c>
      <c r="D40" s="25" t="n">
        <v>0</v>
      </c>
      <c r="E40" s="16" t="n">
        <f aca="false">D40-C40</f>
        <v>0</v>
      </c>
      <c r="F40" s="55" t="n">
        <f aca="false">IF(C40=0,0,D40/C40-1)</f>
        <v>0</v>
      </c>
      <c r="G40" s="60"/>
    </row>
    <row r="41" customFormat="false" ht="16.5" hidden="false" customHeight="true" outlineLevel="0" collapsed="false">
      <c r="B41" s="9" t="s">
        <v>224</v>
      </c>
      <c r="C41" s="25" t="n">
        <v>0</v>
      </c>
      <c r="D41" s="25" t="n">
        <v>0</v>
      </c>
      <c r="E41" s="10" t="n">
        <f aca="false">D41-C41</f>
        <v>0</v>
      </c>
      <c r="F41" s="17" t="n">
        <f aca="false">IF(C41=0,0,D41/C41-1)</f>
        <v>0</v>
      </c>
      <c r="G41" s="59"/>
    </row>
    <row r="42" customFormat="false" ht="18" hidden="false" customHeight="true" outlineLevel="0" collapsed="false">
      <c r="B42" s="30" t="s">
        <v>74</v>
      </c>
      <c r="C42" s="31" t="n">
        <f aca="false">SUM(C35:C41)</f>
        <v>60000</v>
      </c>
      <c r="D42" s="31" t="n">
        <f aca="false">SUM(D35:D41)</f>
        <v>0</v>
      </c>
      <c r="E42" s="31" t="n">
        <f aca="false">SUM(E35:E41)</f>
        <v>-60000</v>
      </c>
      <c r="F42" s="56" t="n">
        <f aca="false">IF(C42=0,0,D42/C42-1)</f>
        <v>-1</v>
      </c>
    </row>
  </sheetData>
  <mergeCells count="11">
    <mergeCell ref="A1:G1"/>
    <mergeCell ref="A3:G3"/>
    <mergeCell ref="C4:D4"/>
    <mergeCell ref="C5:D5"/>
    <mergeCell ref="C6:D6"/>
    <mergeCell ref="C7:D7"/>
    <mergeCell ref="C8:D8"/>
    <mergeCell ref="C9:D9"/>
    <mergeCell ref="A11:G11"/>
    <mergeCell ref="A22:G22"/>
    <mergeCell ref="A33:G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F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2"/>
    <col collapsed="false" customWidth="true" hidden="false" outlineLevel="0" max="6" min="5" style="0" width="16"/>
  </cols>
  <sheetData>
    <row r="1" customFormat="false" ht="21.75" hidden="false" customHeight="true" outlineLevel="0" collapsed="false">
      <c r="A1" s="19" t="s">
        <v>231</v>
      </c>
      <c r="B1" s="19"/>
      <c r="C1" s="19"/>
      <c r="D1" s="19"/>
    </row>
    <row r="2" customFormat="false" ht="7.5" hidden="false" customHeight="true" outlineLevel="0" collapsed="false"/>
    <row r="3" customFormat="false" ht="21.75" hidden="false" customHeight="true" outlineLevel="0" collapsed="false">
      <c r="A3" s="4" t="s">
        <v>232</v>
      </c>
      <c r="B3" s="4"/>
      <c r="C3" s="4"/>
      <c r="D3" s="4"/>
    </row>
    <row r="4" customFormat="false" ht="13.5" hidden="false" customHeight="true" outlineLevel="0" collapsed="false">
      <c r="B4" s="61" t="s">
        <v>233</v>
      </c>
      <c r="C4" s="61"/>
      <c r="D4" s="61"/>
    </row>
    <row r="5" customFormat="false" ht="18" hidden="false" customHeight="true" outlineLevel="0" collapsed="false">
      <c r="B5" s="8" t="s">
        <v>234</v>
      </c>
      <c r="C5" s="8" t="s">
        <v>235</v>
      </c>
      <c r="D5" s="8" t="s">
        <v>236</v>
      </c>
    </row>
    <row r="6" customFormat="false" ht="18" hidden="false" customHeight="true" outlineLevel="0" collapsed="false">
      <c r="B6" s="62" t="s">
        <v>237</v>
      </c>
      <c r="C6" s="63" t="n">
        <v>10000</v>
      </c>
      <c r="D6" s="64" t="s">
        <v>238</v>
      </c>
    </row>
    <row r="7" customFormat="false" ht="18" hidden="false" customHeight="true" outlineLevel="0" collapsed="false">
      <c r="B7" s="62" t="s">
        <v>239</v>
      </c>
      <c r="C7" s="63" t="n">
        <v>35000</v>
      </c>
      <c r="D7" s="64" t="s">
        <v>238</v>
      </c>
    </row>
    <row r="8" customFormat="false" ht="18" hidden="false" customHeight="true" outlineLevel="0" collapsed="false">
      <c r="B8" s="62" t="s">
        <v>240</v>
      </c>
      <c r="C8" s="65" t="n">
        <v>0.3</v>
      </c>
      <c r="D8" s="64" t="s">
        <v>241</v>
      </c>
    </row>
    <row r="9" customFormat="false" ht="7.5" hidden="false" customHeight="true" outlineLevel="0" collapsed="false"/>
    <row r="10" customFormat="false" ht="18" hidden="false" customHeight="true" outlineLevel="0" collapsed="false">
      <c r="B10" s="39" t="s">
        <v>242</v>
      </c>
      <c r="C10" s="39" t="s">
        <v>235</v>
      </c>
      <c r="D10" s="39" t="s">
        <v>236</v>
      </c>
    </row>
    <row r="11" customFormat="false" ht="18" hidden="false" customHeight="true" outlineLevel="0" collapsed="false">
      <c r="B11" s="62" t="s">
        <v>243</v>
      </c>
      <c r="C11" s="10" t="n">
        <f aca="false">C7*(1-C8)</f>
        <v>24500</v>
      </c>
      <c r="D11" s="64" t="s">
        <v>238</v>
      </c>
    </row>
    <row r="12" customFormat="false" ht="18" hidden="false" customHeight="true" outlineLevel="0" collapsed="false">
      <c r="B12" s="62" t="s">
        <v>244</v>
      </c>
      <c r="C12" s="16" t="n">
        <f aca="false">C11-C6</f>
        <v>14500</v>
      </c>
      <c r="D12" s="66" t="s">
        <v>238</v>
      </c>
    </row>
    <row r="13" customFormat="false" ht="18" hidden="false" customHeight="true" outlineLevel="0" collapsed="false">
      <c r="B13" s="30" t="s">
        <v>20</v>
      </c>
      <c r="C13" s="67" t="n">
        <f aca="false">(C12/C6)</f>
        <v>1.45</v>
      </c>
      <c r="D13" s="64" t="s">
        <v>241</v>
      </c>
    </row>
    <row r="14" customFormat="false" ht="18" hidden="false" customHeight="true" outlineLevel="0" collapsed="false">
      <c r="B14" s="62" t="s">
        <v>245</v>
      </c>
      <c r="C14" s="68" t="n">
        <f aca="false">C12/C6</f>
        <v>1.45</v>
      </c>
      <c r="D14" s="66" t="s">
        <v>246</v>
      </c>
    </row>
    <row r="15" customFormat="false" ht="18" hidden="false" customHeight="true" outlineLevel="0" collapsed="false">
      <c r="B15" s="62" t="s">
        <v>247</v>
      </c>
      <c r="C15" s="10" t="n">
        <f aca="false">C6/(1-C8)</f>
        <v>14285.7142857143</v>
      </c>
      <c r="D15" s="64" t="s">
        <v>238</v>
      </c>
    </row>
    <row r="16" customFormat="false" ht="7.5" hidden="false" customHeight="true" outlineLevel="0" collapsed="false"/>
    <row r="17" customFormat="false" ht="21.75" hidden="false" customHeight="true" outlineLevel="0" collapsed="false">
      <c r="A17" s="45" t="s">
        <v>248</v>
      </c>
      <c r="B17" s="45"/>
      <c r="C17" s="45"/>
      <c r="D17" s="45"/>
    </row>
    <row r="18" customFormat="false" ht="16.5" hidden="false" customHeight="true" outlineLevel="0" collapsed="false">
      <c r="B18" s="69" t="s">
        <v>249</v>
      </c>
      <c r="C18" s="70" t="s">
        <v>250</v>
      </c>
      <c r="D18" s="70"/>
    </row>
    <row r="19" customFormat="false" ht="16.5" hidden="false" customHeight="true" outlineLevel="0" collapsed="false">
      <c r="B19" s="71" t="s">
        <v>251</v>
      </c>
      <c r="C19" s="72" t="s">
        <v>252</v>
      </c>
      <c r="D19" s="72"/>
    </row>
    <row r="20" customFormat="false" ht="16.5" hidden="false" customHeight="true" outlineLevel="0" collapsed="false">
      <c r="B20" s="73" t="s">
        <v>253</v>
      </c>
      <c r="C20" s="74" t="s">
        <v>254</v>
      </c>
      <c r="D20" s="74"/>
    </row>
    <row r="21" customFormat="false" ht="16.5" hidden="false" customHeight="true" outlineLevel="0" collapsed="false">
      <c r="B21" s="75" t="s">
        <v>255</v>
      </c>
      <c r="C21" s="76" t="s">
        <v>256</v>
      </c>
      <c r="D21" s="76"/>
    </row>
    <row r="22" customFormat="false" ht="9.75" hidden="false" customHeight="true" outlineLevel="0" collapsed="false"/>
    <row r="23" customFormat="false" ht="21.75" hidden="false" customHeight="true" outlineLevel="0" collapsed="false">
      <c r="A23" s="4" t="s">
        <v>257</v>
      </c>
      <c r="B23" s="4"/>
      <c r="C23" s="4"/>
      <c r="D23" s="4"/>
    </row>
    <row r="24" customFormat="false" ht="13.5" hidden="false" customHeight="true" outlineLevel="0" collapsed="false">
      <c r="B24" s="77" t="s">
        <v>258</v>
      </c>
      <c r="C24" s="77"/>
      <c r="D24" s="77"/>
    </row>
    <row r="25" customFormat="false" ht="18" hidden="false" customHeight="true" outlineLevel="0" collapsed="false">
      <c r="B25" s="8" t="s">
        <v>234</v>
      </c>
      <c r="C25" s="8" t="s">
        <v>259</v>
      </c>
      <c r="D25" s="8" t="s">
        <v>236</v>
      </c>
    </row>
    <row r="26" customFormat="false" ht="18" hidden="false" customHeight="true" outlineLevel="0" collapsed="false">
      <c r="B26" s="62" t="s">
        <v>260</v>
      </c>
      <c r="C26" s="63" t="n">
        <v>50000</v>
      </c>
      <c r="D26" s="64" t="s">
        <v>238</v>
      </c>
    </row>
    <row r="27" customFormat="false" ht="18" hidden="false" customHeight="true" outlineLevel="0" collapsed="false">
      <c r="B27" s="62" t="s">
        <v>261</v>
      </c>
      <c r="C27" s="63" t="n">
        <v>200</v>
      </c>
      <c r="D27" s="64" t="s">
        <v>262</v>
      </c>
    </row>
    <row r="28" customFormat="false" ht="18" hidden="false" customHeight="true" outlineLevel="0" collapsed="false">
      <c r="B28" s="62" t="s">
        <v>263</v>
      </c>
      <c r="C28" s="63" t="n">
        <v>3000</v>
      </c>
      <c r="D28" s="64" t="s">
        <v>238</v>
      </c>
    </row>
    <row r="29" customFormat="false" ht="18" hidden="false" customHeight="true" outlineLevel="0" collapsed="false">
      <c r="B29" s="62" t="s">
        <v>264</v>
      </c>
      <c r="C29" s="63" t="n">
        <v>3</v>
      </c>
      <c r="D29" s="64" t="s">
        <v>265</v>
      </c>
    </row>
    <row r="30" customFormat="false" ht="18" hidden="false" customHeight="true" outlineLevel="0" collapsed="false">
      <c r="B30" s="62" t="s">
        <v>266</v>
      </c>
      <c r="C30" s="65" t="n">
        <v>0.4</v>
      </c>
      <c r="D30" s="64" t="s">
        <v>241</v>
      </c>
    </row>
    <row r="31" customFormat="false" ht="7.5" hidden="false" customHeight="true" outlineLevel="0" collapsed="false"/>
    <row r="32" customFormat="false" ht="18" hidden="false" customHeight="true" outlineLevel="0" collapsed="false">
      <c r="B32" s="39" t="s">
        <v>242</v>
      </c>
      <c r="C32" s="39" t="s">
        <v>235</v>
      </c>
      <c r="D32" s="39" t="s">
        <v>236</v>
      </c>
    </row>
    <row r="33" customFormat="false" ht="18" hidden="false" customHeight="true" outlineLevel="0" collapsed="false">
      <c r="B33" s="62" t="s">
        <v>95</v>
      </c>
      <c r="C33" s="78" t="n">
        <f aca="false">IF(C27=0,0,C26/C27)</f>
        <v>250</v>
      </c>
      <c r="D33" s="64" t="s">
        <v>238</v>
      </c>
    </row>
    <row r="34" customFormat="false" ht="18" hidden="false" customHeight="true" outlineLevel="0" collapsed="false">
      <c r="B34" s="62" t="s">
        <v>267</v>
      </c>
      <c r="C34" s="79" t="n">
        <f aca="false">C28*C29*C30</f>
        <v>3600</v>
      </c>
      <c r="D34" s="66" t="s">
        <v>238</v>
      </c>
    </row>
    <row r="35" customFormat="false" ht="18" hidden="false" customHeight="true" outlineLevel="0" collapsed="false">
      <c r="B35" s="30" t="s">
        <v>268</v>
      </c>
      <c r="C35" s="80" t="n">
        <f aca="false">IF(C33=0,0,C34/C33)</f>
        <v>14.4</v>
      </c>
      <c r="D35" s="64" t="s">
        <v>246</v>
      </c>
    </row>
    <row r="36" customFormat="false" ht="18" hidden="false" customHeight="true" outlineLevel="0" collapsed="false">
      <c r="B36" s="62" t="s">
        <v>269</v>
      </c>
      <c r="C36" s="81" t="str">
        <f aca="false">IF(C35&gt;=3,"✅ Gesund (≥ 3:1)",IF(C35&gt;=2,"🟡 Akzeptabel (2–3:1)","🔴 Kritisch (&lt; 2:1)"))</f>
        <v>✅ Gesund (≥ 3:1)</v>
      </c>
      <c r="D36" s="66"/>
    </row>
    <row r="37" customFormat="false" ht="18" hidden="false" customHeight="true" outlineLevel="0" collapsed="false">
      <c r="B37" s="62" t="s">
        <v>270</v>
      </c>
      <c r="C37" s="82" t="n">
        <f aca="false">IF(C28*C30=0,0,C33/(C28*C30)*12)</f>
        <v>2.5</v>
      </c>
      <c r="D37" s="64" t="s">
        <v>271</v>
      </c>
    </row>
    <row r="38" customFormat="false" ht="18" hidden="false" customHeight="true" outlineLevel="0" collapsed="false">
      <c r="B38" s="62" t="s">
        <v>272</v>
      </c>
      <c r="C38" s="16" t="n">
        <f aca="false">IF(C34=0,0,C26/C34)</f>
        <v>13.8888888888889</v>
      </c>
      <c r="D38" s="66" t="s">
        <v>262</v>
      </c>
    </row>
    <row r="39" customFormat="false" ht="7.5" hidden="false" customHeight="true" outlineLevel="0" collapsed="false"/>
    <row r="40" customFormat="false" ht="21.75" hidden="false" customHeight="true" outlineLevel="0" collapsed="false">
      <c r="A40" s="45" t="s">
        <v>273</v>
      </c>
      <c r="B40" s="45"/>
      <c r="C40" s="45"/>
      <c r="D40" s="45"/>
    </row>
    <row r="41" customFormat="false" ht="16.5" hidden="false" customHeight="true" outlineLevel="0" collapsed="false">
      <c r="B41" s="69" t="s">
        <v>274</v>
      </c>
      <c r="C41" s="70" t="s">
        <v>275</v>
      </c>
      <c r="D41" s="70"/>
    </row>
    <row r="42" customFormat="false" ht="16.5" hidden="false" customHeight="true" outlineLevel="0" collapsed="false">
      <c r="B42" s="71" t="s">
        <v>276</v>
      </c>
      <c r="C42" s="72" t="s">
        <v>277</v>
      </c>
      <c r="D42" s="72"/>
    </row>
    <row r="43" customFormat="false" ht="16.5" hidden="false" customHeight="true" outlineLevel="0" collapsed="false">
      <c r="B43" s="83" t="s">
        <v>278</v>
      </c>
      <c r="C43" s="84" t="s">
        <v>279</v>
      </c>
      <c r="D43" s="84"/>
    </row>
    <row r="44" customFormat="false" ht="16.5" hidden="false" customHeight="true" outlineLevel="0" collapsed="false">
      <c r="B44" s="73" t="s">
        <v>280</v>
      </c>
      <c r="C44" s="74" t="s">
        <v>281</v>
      </c>
      <c r="D44" s="74"/>
    </row>
    <row r="45" customFormat="false" ht="16.5" hidden="false" customHeight="true" outlineLevel="0" collapsed="false">
      <c r="B45" s="75" t="s">
        <v>282</v>
      </c>
      <c r="C45" s="76" t="s">
        <v>283</v>
      </c>
      <c r="D45" s="76"/>
    </row>
    <row r="46" customFormat="false" ht="9.75" hidden="false" customHeight="true" outlineLevel="0" collapsed="false"/>
    <row r="47" customFormat="false" ht="21.75" hidden="false" customHeight="true" outlineLevel="0" collapsed="false">
      <c r="A47" s="4" t="s">
        <v>284</v>
      </c>
      <c r="B47" s="4"/>
      <c r="C47" s="4"/>
      <c r="D47" s="4"/>
    </row>
    <row r="48" customFormat="false" ht="18" hidden="false" customHeight="true" outlineLevel="0" collapsed="false">
      <c r="B48" s="8" t="s">
        <v>285</v>
      </c>
      <c r="C48" s="8" t="s">
        <v>286</v>
      </c>
      <c r="D48" s="8" t="s">
        <v>287</v>
      </c>
      <c r="E48" s="8" t="s">
        <v>20</v>
      </c>
      <c r="F48" s="8" t="s">
        <v>174</v>
      </c>
    </row>
    <row r="49" customFormat="false" ht="16.5" hidden="false" customHeight="true" outlineLevel="0" collapsed="false">
      <c r="B49" s="9" t="s">
        <v>288</v>
      </c>
      <c r="C49" s="25" t="n">
        <v>0</v>
      </c>
      <c r="D49" s="25" t="n">
        <v>0</v>
      </c>
      <c r="E49" s="17" t="n">
        <f aca="false">IF(C49=0,0,(D49-C49)/C49)</f>
        <v>0</v>
      </c>
      <c r="F49" s="11" t="str">
        <f aca="false">IF(E49&gt;=1.5,"🥇 Hoch",IF(E49&gt;=0.5,"🥈 Mittel",IF(E49&gt;=0,"🥉 Niedrig","❌ Negativ")))</f>
        <v>🥉 Niedrig</v>
      </c>
    </row>
    <row r="50" customFormat="false" ht="16.5" hidden="false" customHeight="true" outlineLevel="0" collapsed="false">
      <c r="B50" s="12" t="s">
        <v>289</v>
      </c>
      <c r="C50" s="25" t="n">
        <v>0</v>
      </c>
      <c r="D50" s="25" t="n">
        <v>0</v>
      </c>
      <c r="E50" s="55" t="n">
        <f aca="false">IF(C50=0,0,(D50-C50)/C50)</f>
        <v>0</v>
      </c>
      <c r="F50" s="14" t="str">
        <f aca="false">IF(E50&gt;=1.5,"🥇 Hoch",IF(E50&gt;=0.5,"🥈 Mittel",IF(E50&gt;=0,"🥉 Niedrig","❌ Negativ")))</f>
        <v>🥉 Niedrig</v>
      </c>
    </row>
    <row r="51" customFormat="false" ht="16.5" hidden="false" customHeight="true" outlineLevel="0" collapsed="false">
      <c r="B51" s="9" t="s">
        <v>290</v>
      </c>
      <c r="C51" s="25" t="n">
        <v>0</v>
      </c>
      <c r="D51" s="25" t="n">
        <v>0</v>
      </c>
      <c r="E51" s="17" t="n">
        <f aca="false">IF(C51=0,0,(D51-C51)/C51)</f>
        <v>0</v>
      </c>
      <c r="F51" s="11" t="str">
        <f aca="false">IF(E51&gt;=1.5,"🥇 Hoch",IF(E51&gt;=0.5,"🥈 Mittel",IF(E51&gt;=0,"🥉 Niedrig","❌ Negativ")))</f>
        <v>🥉 Niedrig</v>
      </c>
    </row>
    <row r="52" customFormat="false" ht="16.5" hidden="false" customHeight="true" outlineLevel="0" collapsed="false">
      <c r="B52" s="12" t="s">
        <v>291</v>
      </c>
      <c r="C52" s="25" t="n">
        <v>0</v>
      </c>
      <c r="D52" s="25" t="n">
        <v>0</v>
      </c>
      <c r="E52" s="55" t="n">
        <f aca="false">IF(C52=0,0,(D52-C52)/C52)</f>
        <v>0</v>
      </c>
      <c r="F52" s="14" t="str">
        <f aca="false">IF(E52&gt;=1.5,"🥇 Hoch",IF(E52&gt;=0.5,"🥈 Mittel",IF(E52&gt;=0,"🥉 Niedrig","❌ Negativ")))</f>
        <v>🥉 Niedrig</v>
      </c>
    </row>
    <row r="53" customFormat="false" ht="16.5" hidden="false" customHeight="true" outlineLevel="0" collapsed="false">
      <c r="B53" s="9" t="s">
        <v>292</v>
      </c>
      <c r="C53" s="25" t="n">
        <v>0</v>
      </c>
      <c r="D53" s="25" t="n">
        <v>0</v>
      </c>
      <c r="E53" s="17" t="n">
        <f aca="false">IF(C53=0,0,(D53-C53)/C53)</f>
        <v>0</v>
      </c>
      <c r="F53" s="11" t="str">
        <f aca="false">IF(E53&gt;=1.5,"🥇 Hoch",IF(E53&gt;=0.5,"🥈 Mittel",IF(E53&gt;=0,"🥉 Niedrig","❌ Negativ")))</f>
        <v>🥉 Niedrig</v>
      </c>
    </row>
  </sheetData>
  <mergeCells count="17">
    <mergeCell ref="A1:D1"/>
    <mergeCell ref="A3:D3"/>
    <mergeCell ref="B4:D4"/>
    <mergeCell ref="A17:D17"/>
    <mergeCell ref="C18:D18"/>
    <mergeCell ref="C19:D19"/>
    <mergeCell ref="C20:D20"/>
    <mergeCell ref="C21:D21"/>
    <mergeCell ref="A23:D23"/>
    <mergeCell ref="B24:D24"/>
    <mergeCell ref="A40:D40"/>
    <mergeCell ref="C41:D41"/>
    <mergeCell ref="C42:D42"/>
    <mergeCell ref="C43:D43"/>
    <mergeCell ref="C44:D44"/>
    <mergeCell ref="C45:D45"/>
    <mergeCell ref="A47:D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R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16" min="4" style="0" width="9"/>
    <col collapsed="false" customWidth="true" hidden="false" outlineLevel="0" max="17" min="17" style="0" width="14"/>
    <col collapsed="false" customWidth="true" hidden="false" outlineLevel="0" max="18" min="18" style="0" width="16"/>
    <col collapsed="false" customWidth="true" hidden="false" outlineLevel="0" max="19" min="19" style="0" width="3"/>
  </cols>
  <sheetData>
    <row r="1" customFormat="false" ht="21.75" hidden="false" customHeight="true" outlineLevel="0" collapsed="false">
      <c r="A1" s="19" t="s">
        <v>293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customFormat="false" ht="7.5" hidden="false" customHeight="true" outlineLevel="0" collapsed="false"/>
    <row r="3" customFormat="false" ht="18" hidden="false" customHeight="true" outlineLevel="0" collapsed="false">
      <c r="B3" s="8" t="s">
        <v>294</v>
      </c>
      <c r="C3" s="8" t="s">
        <v>170</v>
      </c>
      <c r="D3" s="8" t="s">
        <v>106</v>
      </c>
      <c r="E3" s="8" t="s">
        <v>107</v>
      </c>
      <c r="F3" s="8" t="s">
        <v>108</v>
      </c>
      <c r="G3" s="8" t="s">
        <v>109</v>
      </c>
      <c r="H3" s="8" t="s">
        <v>110</v>
      </c>
      <c r="I3" s="8" t="s">
        <v>111</v>
      </c>
      <c r="J3" s="8" t="s">
        <v>112</v>
      </c>
      <c r="K3" s="8" t="s">
        <v>113</v>
      </c>
      <c r="L3" s="8" t="s">
        <v>114</v>
      </c>
      <c r="M3" s="8" t="s">
        <v>115</v>
      </c>
      <c r="N3" s="8" t="s">
        <v>116</v>
      </c>
      <c r="O3" s="8" t="s">
        <v>117</v>
      </c>
      <c r="P3" s="8" t="s">
        <v>173</v>
      </c>
      <c r="Q3" s="8" t="s">
        <v>175</v>
      </c>
      <c r="R3" s="8" t="s">
        <v>18</v>
      </c>
    </row>
    <row r="4" customFormat="false" ht="16.5" hidden="false" customHeight="true" outlineLevel="0" collapsed="false">
      <c r="B4" s="85" t="s">
        <v>295</v>
      </c>
      <c r="C4" s="86" t="s">
        <v>296</v>
      </c>
      <c r="D4" s="87" t="s">
        <v>297</v>
      </c>
      <c r="E4" s="87" t="s">
        <v>297</v>
      </c>
      <c r="F4" s="87" t="s">
        <v>297</v>
      </c>
      <c r="G4" s="87" t="s">
        <v>297</v>
      </c>
      <c r="H4" s="87" t="s">
        <v>297</v>
      </c>
      <c r="I4" s="87" t="s">
        <v>297</v>
      </c>
      <c r="J4" s="87" t="s">
        <v>297</v>
      </c>
      <c r="K4" s="87" t="s">
        <v>297</v>
      </c>
      <c r="L4" s="87" t="s">
        <v>297</v>
      </c>
      <c r="M4" s="87" t="s">
        <v>297</v>
      </c>
      <c r="N4" s="87" t="s">
        <v>297</v>
      </c>
      <c r="O4" s="87" t="s">
        <v>297</v>
      </c>
      <c r="P4" s="57" t="n">
        <v>1500</v>
      </c>
      <c r="Q4" s="88" t="s">
        <v>129</v>
      </c>
      <c r="R4" s="89" t="str">
        <f aca="false">IF(P4=0,"📋 Geplant","📋 Geplant")</f>
        <v>📋 Geplant</v>
      </c>
    </row>
    <row r="5" customFormat="false" ht="16.5" hidden="false" customHeight="true" outlineLevel="0" collapsed="false">
      <c r="B5" s="90" t="s">
        <v>298</v>
      </c>
      <c r="C5" s="91" t="s">
        <v>299</v>
      </c>
      <c r="D5" s="87" t="s">
        <v>297</v>
      </c>
      <c r="E5" s="87" t="s">
        <v>297</v>
      </c>
      <c r="F5" s="87" t="s">
        <v>297</v>
      </c>
      <c r="G5" s="66"/>
      <c r="H5" s="66"/>
      <c r="I5" s="66"/>
      <c r="J5" s="66"/>
      <c r="K5" s="66"/>
      <c r="L5" s="66"/>
      <c r="M5" s="66"/>
      <c r="N5" s="66"/>
      <c r="O5" s="66"/>
      <c r="P5" s="57" t="n">
        <v>3000</v>
      </c>
      <c r="Q5" s="88" t="s">
        <v>129</v>
      </c>
      <c r="R5" s="92" t="str">
        <f aca="false">IF(P5=0,"📋 Geplant","📋 Geplant")</f>
        <v>📋 Geplant</v>
      </c>
    </row>
    <row r="6" customFormat="false" ht="16.5" hidden="false" customHeight="true" outlineLevel="0" collapsed="false">
      <c r="B6" s="93" t="s">
        <v>300</v>
      </c>
      <c r="C6" s="94" t="s">
        <v>301</v>
      </c>
      <c r="D6" s="87" t="s">
        <v>297</v>
      </c>
      <c r="E6" s="87" t="s">
        <v>297</v>
      </c>
      <c r="F6" s="87" t="s">
        <v>297</v>
      </c>
      <c r="G6" s="87" t="s">
        <v>297</v>
      </c>
      <c r="H6" s="87" t="s">
        <v>297</v>
      </c>
      <c r="I6" s="87" t="s">
        <v>297</v>
      </c>
      <c r="J6" s="87" t="s">
        <v>297</v>
      </c>
      <c r="K6" s="87" t="s">
        <v>297</v>
      </c>
      <c r="L6" s="87" t="s">
        <v>297</v>
      </c>
      <c r="M6" s="87" t="s">
        <v>297</v>
      </c>
      <c r="N6" s="87" t="s">
        <v>297</v>
      </c>
      <c r="O6" s="87" t="s">
        <v>297</v>
      </c>
      <c r="P6" s="57" t="n">
        <v>1200</v>
      </c>
      <c r="Q6" s="88" t="s">
        <v>129</v>
      </c>
      <c r="R6" s="95" t="str">
        <f aca="false">IF(P6=0,"📋 Geplant","📋 Geplant")</f>
        <v>📋 Geplant</v>
      </c>
    </row>
    <row r="7" customFormat="false" ht="16.5" hidden="false" customHeight="true" outlineLevel="0" collapsed="false">
      <c r="B7" s="96" t="s">
        <v>302</v>
      </c>
      <c r="C7" s="97" t="s">
        <v>303</v>
      </c>
      <c r="D7" s="66"/>
      <c r="E7" s="66"/>
      <c r="F7" s="87" t="s">
        <v>297</v>
      </c>
      <c r="G7" s="87" t="s">
        <v>297</v>
      </c>
      <c r="H7" s="66"/>
      <c r="I7" s="66"/>
      <c r="J7" s="66"/>
      <c r="K7" s="66"/>
      <c r="L7" s="66"/>
      <c r="M7" s="66"/>
      <c r="N7" s="66"/>
      <c r="O7" s="66"/>
      <c r="P7" s="57" t="n">
        <v>2000</v>
      </c>
      <c r="Q7" s="88" t="s">
        <v>129</v>
      </c>
      <c r="R7" s="98" t="str">
        <f aca="false">IF(P7=0,"📋 Geplant","📋 Geplant")</f>
        <v>📋 Geplant</v>
      </c>
    </row>
    <row r="8" customFormat="false" ht="16.5" hidden="false" customHeight="true" outlineLevel="0" collapsed="false">
      <c r="B8" s="85" t="s">
        <v>304</v>
      </c>
      <c r="C8" s="86" t="s">
        <v>305</v>
      </c>
      <c r="D8" s="87" t="s">
        <v>297</v>
      </c>
      <c r="E8" s="64"/>
      <c r="F8" s="87" t="s">
        <v>297</v>
      </c>
      <c r="G8" s="64"/>
      <c r="H8" s="64"/>
      <c r="I8" s="64"/>
      <c r="J8" s="64"/>
      <c r="K8" s="64"/>
      <c r="L8" s="64"/>
      <c r="M8" s="64"/>
      <c r="N8" s="64"/>
      <c r="O8" s="64"/>
      <c r="P8" s="57" t="n">
        <v>500</v>
      </c>
      <c r="Q8" s="88" t="s">
        <v>129</v>
      </c>
      <c r="R8" s="89" t="str">
        <f aca="false">IF(P8=0,"📋 Geplant","📋 Geplant")</f>
        <v>📋 Geplant</v>
      </c>
    </row>
    <row r="9" customFormat="false" ht="16.5" hidden="false" customHeight="true" outlineLevel="0" collapsed="false">
      <c r="B9" s="99" t="s">
        <v>306</v>
      </c>
      <c r="C9" s="100" t="s">
        <v>307</v>
      </c>
      <c r="D9" s="66"/>
      <c r="E9" s="66"/>
      <c r="F9" s="87" t="s">
        <v>297</v>
      </c>
      <c r="G9" s="66"/>
      <c r="H9" s="66"/>
      <c r="I9" s="66"/>
      <c r="J9" s="66"/>
      <c r="K9" s="66"/>
      <c r="L9" s="66"/>
      <c r="M9" s="66"/>
      <c r="N9" s="66"/>
      <c r="O9" s="66"/>
      <c r="P9" s="57" t="n">
        <v>5000</v>
      </c>
      <c r="Q9" s="88" t="s">
        <v>129</v>
      </c>
      <c r="R9" s="101" t="str">
        <f aca="false">IF(P9=0,"📋 Geplant","📋 Geplant")</f>
        <v>📋 Geplant</v>
      </c>
    </row>
    <row r="10" customFormat="false" ht="16.5" hidden="false" customHeight="true" outlineLevel="0" collapsed="false">
      <c r="B10" s="90" t="s">
        <v>308</v>
      </c>
      <c r="C10" s="91" t="s">
        <v>299</v>
      </c>
      <c r="D10" s="64"/>
      <c r="E10" s="64"/>
      <c r="F10" s="64"/>
      <c r="G10" s="64"/>
      <c r="H10" s="87" t="s">
        <v>297</v>
      </c>
      <c r="I10" s="87" t="s">
        <v>297</v>
      </c>
      <c r="J10" s="87" t="s">
        <v>297</v>
      </c>
      <c r="K10" s="64"/>
      <c r="L10" s="64"/>
      <c r="M10" s="64"/>
      <c r="N10" s="64"/>
      <c r="O10" s="64"/>
      <c r="P10" s="57" t="n">
        <v>2500</v>
      </c>
      <c r="Q10" s="88" t="s">
        <v>129</v>
      </c>
      <c r="R10" s="92" t="str">
        <f aca="false">IF(P10=0,"📋 Geplant","📋 Geplant")</f>
        <v>📋 Geplant</v>
      </c>
    </row>
    <row r="11" customFormat="false" ht="16.5" hidden="false" customHeight="true" outlineLevel="0" collapsed="false">
      <c r="B11" s="102" t="s">
        <v>309</v>
      </c>
      <c r="C11" s="103" t="s">
        <v>310</v>
      </c>
      <c r="D11" s="66"/>
      <c r="E11" s="66"/>
      <c r="F11" s="66"/>
      <c r="G11" s="87" t="s">
        <v>297</v>
      </c>
      <c r="H11" s="66"/>
      <c r="I11" s="87" t="s">
        <v>297</v>
      </c>
      <c r="J11" s="66"/>
      <c r="K11" s="87" t="s">
        <v>297</v>
      </c>
      <c r="L11" s="66"/>
      <c r="M11" s="66"/>
      <c r="N11" s="66"/>
      <c r="O11" s="66"/>
      <c r="P11" s="57" t="n">
        <v>800</v>
      </c>
      <c r="Q11" s="88" t="s">
        <v>129</v>
      </c>
      <c r="R11" s="104" t="str">
        <f aca="false">IF(P11=0,"📋 Geplant","📋 Geplant")</f>
        <v>📋 Geplant</v>
      </c>
    </row>
    <row r="12" customFormat="false" ht="16.5" hidden="false" customHeight="true" outlineLevel="0" collapsed="false">
      <c r="B12" s="99" t="s">
        <v>311</v>
      </c>
      <c r="C12" s="100" t="s">
        <v>307</v>
      </c>
      <c r="D12" s="64"/>
      <c r="E12" s="64"/>
      <c r="F12" s="64"/>
      <c r="G12" s="64"/>
      <c r="H12" s="64"/>
      <c r="I12" s="64"/>
      <c r="J12" s="64"/>
      <c r="K12" s="64"/>
      <c r="L12" s="87" t="s">
        <v>297</v>
      </c>
      <c r="M12" s="64"/>
      <c r="N12" s="64"/>
      <c r="O12" s="64"/>
      <c r="P12" s="57" t="n">
        <v>4500</v>
      </c>
      <c r="Q12" s="88" t="s">
        <v>129</v>
      </c>
      <c r="R12" s="101" t="str">
        <f aca="false">IF(P12=0,"📋 Geplant","📋 Geplant")</f>
        <v>📋 Geplant</v>
      </c>
    </row>
    <row r="13" customFormat="false" ht="16.5" hidden="false" customHeight="true" outlineLevel="0" collapsed="false">
      <c r="B13" s="90" t="s">
        <v>312</v>
      </c>
      <c r="C13" s="91" t="s">
        <v>299</v>
      </c>
      <c r="D13" s="66"/>
      <c r="E13" s="66"/>
      <c r="F13" s="66"/>
      <c r="G13" s="66"/>
      <c r="H13" s="66"/>
      <c r="I13" s="66"/>
      <c r="J13" s="66"/>
      <c r="K13" s="66"/>
      <c r="L13" s="66"/>
      <c r="M13" s="87" t="s">
        <v>297</v>
      </c>
      <c r="N13" s="87" t="s">
        <v>297</v>
      </c>
      <c r="O13" s="87" t="s">
        <v>297</v>
      </c>
      <c r="P13" s="57" t="n">
        <v>3000</v>
      </c>
      <c r="Q13" s="88" t="s">
        <v>129</v>
      </c>
      <c r="R13" s="92" t="str">
        <f aca="false">IF(P13=0,"📋 Geplant","📋 Geplant")</f>
        <v>📋 Geplant</v>
      </c>
    </row>
    <row r="14" customFormat="false" ht="16.5" hidden="false" customHeight="true" outlineLevel="0" collapsed="false">
      <c r="B14" s="85" t="s">
        <v>313</v>
      </c>
      <c r="C14" s="86" t="s">
        <v>305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87" t="s">
        <v>297</v>
      </c>
      <c r="O14" s="87" t="s">
        <v>297</v>
      </c>
      <c r="P14" s="57" t="n">
        <v>300</v>
      </c>
      <c r="Q14" s="88" t="s">
        <v>129</v>
      </c>
      <c r="R14" s="89" t="str">
        <f aca="false">IF(P14=0,"📋 Geplant","📋 Geplant")</f>
        <v>📋 Geplant</v>
      </c>
    </row>
    <row r="15" customFormat="false" ht="16.5" hidden="false" customHeight="true" outlineLevel="0" collapsed="false">
      <c r="B15" s="105" t="s">
        <v>314</v>
      </c>
      <c r="C15" s="64" t="s">
        <v>315</v>
      </c>
      <c r="D15" s="66"/>
      <c r="E15" s="87" t="s">
        <v>297</v>
      </c>
      <c r="F15" s="66"/>
      <c r="G15" s="87" t="s">
        <v>297</v>
      </c>
      <c r="H15" s="66"/>
      <c r="I15" s="87" t="s">
        <v>297</v>
      </c>
      <c r="J15" s="66"/>
      <c r="K15" s="87" t="s">
        <v>297</v>
      </c>
      <c r="L15" s="66"/>
      <c r="M15" s="87" t="s">
        <v>297</v>
      </c>
      <c r="N15" s="66"/>
      <c r="O15" s="87" t="s">
        <v>297</v>
      </c>
      <c r="P15" s="57" t="n">
        <v>600</v>
      </c>
      <c r="Q15" s="88" t="s">
        <v>129</v>
      </c>
      <c r="R15" s="106" t="str">
        <f aca="false">IF(P15=0,"📋 Geplant","📋 Geplant")</f>
        <v>📋 Geplant</v>
      </c>
    </row>
    <row r="16" customFormat="false" ht="16.5" hidden="false" customHeight="true" outlineLevel="0" collapsed="false">
      <c r="B16" s="85" t="s">
        <v>196</v>
      </c>
      <c r="C16" s="86" t="s">
        <v>316</v>
      </c>
      <c r="D16" s="87" t="s">
        <v>297</v>
      </c>
      <c r="E16" s="87" t="s">
        <v>297</v>
      </c>
      <c r="F16" s="87" t="s">
        <v>297</v>
      </c>
      <c r="G16" s="87" t="s">
        <v>297</v>
      </c>
      <c r="H16" s="87" t="s">
        <v>297</v>
      </c>
      <c r="I16" s="87" t="s">
        <v>297</v>
      </c>
      <c r="J16" s="87" t="s">
        <v>297</v>
      </c>
      <c r="K16" s="87" t="s">
        <v>297</v>
      </c>
      <c r="L16" s="87" t="s">
        <v>297</v>
      </c>
      <c r="M16" s="87" t="s">
        <v>297</v>
      </c>
      <c r="N16" s="87" t="s">
        <v>297</v>
      </c>
      <c r="O16" s="87" t="s">
        <v>297</v>
      </c>
      <c r="P16" s="57" t="n">
        <v>1000</v>
      </c>
      <c r="Q16" s="88" t="s">
        <v>129</v>
      </c>
      <c r="R16" s="89" t="str">
        <f aca="false">IF(P16=0,"📋 Geplant","📋 Geplant")</f>
        <v>📋 Geplant</v>
      </c>
    </row>
    <row r="17" customFormat="false" ht="16.5" hidden="false" customHeight="true" outlineLevel="0" collapsed="false">
      <c r="B17" s="107" t="s">
        <v>317</v>
      </c>
      <c r="C17" s="108" t="s">
        <v>318</v>
      </c>
      <c r="D17" s="66"/>
      <c r="E17" s="66"/>
      <c r="F17" s="66"/>
      <c r="G17" s="87" t="s">
        <v>297</v>
      </c>
      <c r="H17" s="66"/>
      <c r="I17" s="66"/>
      <c r="J17" s="66"/>
      <c r="K17" s="87" t="s">
        <v>297</v>
      </c>
      <c r="L17" s="66"/>
      <c r="M17" s="66"/>
      <c r="N17" s="66"/>
      <c r="O17" s="87" t="s">
        <v>297</v>
      </c>
      <c r="P17" s="57" t="n">
        <v>0</v>
      </c>
      <c r="Q17" s="88" t="s">
        <v>129</v>
      </c>
      <c r="R17" s="109" t="str">
        <f aca="false">IF(P17=0,"📋 Geplant","📋 Geplant")</f>
        <v>📋 Geplant</v>
      </c>
    </row>
    <row r="18" customFormat="false" ht="16.5" hidden="false" customHeight="true" outlineLevel="0" collapsed="false">
      <c r="B18" s="44" t="s">
        <v>319</v>
      </c>
      <c r="C18" s="66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57" t="n">
        <v>0</v>
      </c>
      <c r="Q18" s="88" t="s">
        <v>129</v>
      </c>
      <c r="R18" s="110" t="str">
        <f aca="false">IF(P18=0,"📋 Geplant","📋 Geplant")</f>
        <v>📋 Geplant</v>
      </c>
    </row>
    <row r="19" customFormat="false" ht="16.5" hidden="false" customHeight="true" outlineLevel="0" collapsed="false">
      <c r="B19" s="44" t="s">
        <v>319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57" t="n">
        <v>0</v>
      </c>
      <c r="Q19" s="88" t="s">
        <v>129</v>
      </c>
      <c r="R19" s="110" t="str">
        <f aca="false">IF(P19=0,"📋 Geplant","📋 Geplant")</f>
        <v>📋 Geplant</v>
      </c>
    </row>
    <row r="20" customFormat="false" ht="16.5" hidden="false" customHeight="true" outlineLevel="0" collapsed="false">
      <c r="B20" s="44" t="s">
        <v>319</v>
      </c>
      <c r="C20" s="66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57" t="n">
        <v>0</v>
      </c>
      <c r="Q20" s="88" t="s">
        <v>129</v>
      </c>
      <c r="R20" s="110" t="str">
        <f aca="false">IF(P20=0,"📋 Geplant","📋 Geplant")</f>
        <v>📋 Geplant</v>
      </c>
    </row>
    <row r="21" customFormat="false" ht="18" hidden="false" customHeight="true" outlineLevel="0" collapsed="false">
      <c r="B21" s="111" t="s">
        <v>320</v>
      </c>
      <c r="C21" s="111"/>
      <c r="D21" s="112" t="n">
        <f aca="false">COUNTIF(D4:D20,"●")</f>
        <v>5</v>
      </c>
      <c r="E21" s="112" t="n">
        <f aca="false">COUNTIF(E4:E20,"●")</f>
        <v>5</v>
      </c>
      <c r="F21" s="112" t="n">
        <f aca="false">COUNTIF(F4:F20,"●")</f>
        <v>7</v>
      </c>
      <c r="G21" s="112" t="n">
        <f aca="false">COUNTIF(G4:G20,"●")</f>
        <v>7</v>
      </c>
      <c r="H21" s="112" t="n">
        <f aca="false">COUNTIF(H4:H20,"●")</f>
        <v>4</v>
      </c>
      <c r="I21" s="112" t="n">
        <f aca="false">COUNTIF(I4:I20,"●")</f>
        <v>6</v>
      </c>
      <c r="J21" s="112" t="n">
        <f aca="false">COUNTIF(J4:J20,"●")</f>
        <v>4</v>
      </c>
      <c r="K21" s="112" t="n">
        <f aca="false">COUNTIF(K4:K20,"●")</f>
        <v>6</v>
      </c>
      <c r="L21" s="112" t="n">
        <f aca="false">COUNTIF(L4:L20,"●")</f>
        <v>4</v>
      </c>
      <c r="M21" s="112" t="n">
        <f aca="false">COUNTIF(M4:M20,"●")</f>
        <v>5</v>
      </c>
      <c r="N21" s="112" t="n">
        <f aca="false">COUNTIF(N4:N20,"●")</f>
        <v>5</v>
      </c>
      <c r="O21" s="112" t="n">
        <f aca="false">COUNTIF(O4:O20,"●")</f>
        <v>7</v>
      </c>
      <c r="P21" s="31" t="n">
        <f aca="false">SUM(P4:P20)</f>
        <v>25900</v>
      </c>
    </row>
    <row r="23" customFormat="false" ht="13.5" hidden="false" customHeight="true" outlineLevel="0" collapsed="false">
      <c r="B23" s="77" t="s">
        <v>321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</row>
  </sheetData>
  <mergeCells count="3">
    <mergeCell ref="A1:R1"/>
    <mergeCell ref="B21:C21"/>
    <mergeCell ref="B23:L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2026-03-17T12:08:09Z</dcterms:created>
  <dc:creator>openpyxl</dc:creator>
  <dc:description/>
  <dc:language>en-US</dc:language>
  <cp:lastModifiedBy/>
  <dcterms:modified xsi:type="dcterms:W3CDTF">2026-03-17T12:08:09Z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