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ingabe" sheetId="1" state="visible" r:id="rId2"/>
    <sheet name="Berechnung" sheetId="2" state="visible" r:id="rId3"/>
    <sheet name="Mehrjahresplan" sheetId="3" state="visible" r:id="rId4"/>
    <sheet name="Szenarien" sheetId="4" state="visible" r:id="rId5"/>
    <sheet name="Ergebni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<sst xmlns="http://schemas.openxmlformats.org/spreadsheetml/2006/main" count="204" uniqueCount="146">
  <si>
    <t xml:space="preserve">Prognoserechnung Vermietung – Eingabeparameter</t>
  </si>
  <si>
    <t xml:space="preserve">Alle blau markierten Felder sind Eingabefelder. Formeln / Berechnungen stehen auf den Folgeblättern.</t>
  </si>
  <si>
    <t xml:space="preserve">① MIETEINNAHMEN</t>
  </si>
  <si>
    <t xml:space="preserve">Parameter</t>
  </si>
  <si>
    <t xml:space="preserve">Wert</t>
  </si>
  <si>
    <t xml:space="preserve">Hinweis / Quelle</t>
  </si>
  <si>
    <t xml:space="preserve">Monatsmiete (Kaltmiete)</t>
  </si>
  <si>
    <t xml:space="preserve">Vereinbarte monatliche Kaltmiete in €</t>
  </si>
  <si>
    <t xml:space="preserve">Leerstandsquote</t>
  </si>
  <si>
    <t xml:space="preserve">Erwarteter Mietausfall; z. B. 3 % = 0,03 eingeben</t>
  </si>
  <si>
    <t xml:space="preserve">② KOSTENBLOCK (nicht umlagefähige Kosten)</t>
  </si>
  <si>
    <t xml:space="preserve">Wert (p. a.)</t>
  </si>
  <si>
    <t xml:space="preserve">Verwaltungskosten</t>
  </si>
  <si>
    <t xml:space="preserve">Hausverwaltung, WEG-Umlage etc.</t>
  </si>
  <si>
    <t xml:space="preserve">Instandhaltungsrücklage</t>
  </si>
  <si>
    <t xml:space="preserve">Empfehlung: ca. 1 € / m² / Monat</t>
  </si>
  <si>
    <t xml:space="preserve">Versicherung (Eigenanteil)</t>
  </si>
  <si>
    <t xml:space="preserve">Nicht auf Mieter umlegbare Anteile</t>
  </si>
  <si>
    <t xml:space="preserve">Sonstige nicht umlagefähige Kosten</t>
  </si>
  <si>
    <t xml:space="preserve">Steuerberatung, Reisekosten etc.</t>
  </si>
  <si>
    <t xml:space="preserve">③ ABSCHREIBUNG (AfA) – § 7 EStG</t>
  </si>
  <si>
    <t xml:space="preserve">AfA-Bemessungsgrundlage (Gebäude)</t>
  </si>
  <si>
    <t xml:space="preserve">Kaufpreis abzgl. Grundstücksanteil</t>
  </si>
  <si>
    <t xml:space="preserve">AfA-Satz</t>
  </si>
  <si>
    <t xml:space="preserve">Normal: 2 % (Baujahr vor 2023); Neubau: 3 %</t>
  </si>
  <si>
    <t xml:space="preserve">④ FINANZIERUNG</t>
  </si>
  <si>
    <t xml:space="preserve">Schuldzinsen p. a.</t>
  </si>
  <si>
    <t xml:space="preserve">Nur Zinsanteil – nicht die Tilgung! (§ 9 EStG)</t>
  </si>
  <si>
    <t xml:space="preserve">Tilgung p. a.</t>
  </si>
  <si>
    <t xml:space="preserve">Zur Information; geht NICHT in die Ergebnisrechnung ein</t>
  </si>
  <si>
    <t xml:space="preserve">⑤ BETRACHTUNGSZEITRAUM</t>
  </si>
  <si>
    <t xml:space="preserve">Betrachtungszeitraum (Jahre)</t>
  </si>
  <si>
    <t xml:space="preserve">Empfehlung: mind. 10 Jahre für belastbare Prognose</t>
  </si>
  <si>
    <t xml:space="preserve">Jährliche Mietsteigerung</t>
  </si>
  <si>
    <t xml:space="preserve">z. B. 1,5 % p. a. Indexierung</t>
  </si>
  <si>
    <t xml:space="preserve">ℹ  Legende: Blau = Eingabefelder (manuell anpassen) | Schwarz = berechnete Formeln | Gelb = besonders wichtige Annahmen</t>
  </si>
  <si>
    <t xml:space="preserve">Prognoserechnung – Jahresberechnung (Basisjahr)</t>
  </si>
  <si>
    <t xml:space="preserve">Alle Werte werden aus dem Eingabe-Blatt übernommen. Keine manuellen Einträge erforderlich.</t>
  </si>
  <si>
    <t xml:space="preserve">Position</t>
  </si>
  <si>
    <t xml:space="preserve">Betrag (p. a.)</t>
  </si>
  <si>
    <t xml:space="preserve">Erläuterung / Formel</t>
  </si>
  <si>
    <t xml:space="preserve">Direkt aus Eingabeblatt</t>
  </si>
  <si>
    <t xml:space="preserve">Jahresrohmieteinnahmen (brutto)</t>
  </si>
  <si>
    <t xml:space="preserve">Monatsmiete × 12</t>
  </si>
  <si>
    <t xml:space="preserve">Mietausfall (Leerstand)</t>
  </si>
  <si>
    <t xml:space="preserve">Jahresrohmieteinnahmen × Leerstandsquote</t>
  </si>
  <si>
    <t xml:space="preserve">Effektive Jahres-Nettokaltmiete</t>
  </si>
  <si>
    <t xml:space="preserve">Bruttomieteinnahmen minus Mietausfall</t>
  </si>
  <si>
    <t xml:space="preserve">Aus Eingabeblatt</t>
  </si>
  <si>
    <t xml:space="preserve">Gesamt nicht umlagefähige Kosten</t>
  </si>
  <si>
    <t xml:space="preserve">Summe der Kostenblöcke</t>
  </si>
  <si>
    <t xml:space="preserve">AfA-Bemessungsgrundlage</t>
  </si>
  <si>
    <t xml:space="preserve">Jährliche AfA</t>
  </si>
  <si>
    <t xml:space="preserve">Bemessungsgrundlage mal AfA-Satz</t>
  </si>
  <si>
    <t xml:space="preserve">④ FINANZIERUNG (§ 9 EStG)</t>
  </si>
  <si>
    <t xml:space="preserve">Nur Zinsanteil – nicht die Tilgung</t>
  </si>
  <si>
    <t xml:space="preserve">Tilgung p. a. (nachrichtlich)</t>
  </si>
  <si>
    <t xml:space="preserve">Nur zur Info – kein Einfluss auf Ergebnis</t>
  </si>
  <si>
    <t xml:space="preserve">⑤ JAHRESERGEBNIS</t>
  </si>
  <si>
    <t xml:space="preserve">Effektive Jahresmiete (nach Leerstand)</t>
  </si>
  <si>
    <t xml:space="preserve">Aus Mieteinnahmen-Block</t>
  </si>
  <si>
    <t xml:space="preserve">− Nicht umlagefähige Kosten</t>
  </si>
  <si>
    <t xml:space="preserve">Aus Kostenblock</t>
  </si>
  <si>
    <t xml:space="preserve">− AfA</t>
  </si>
  <si>
    <t xml:space="preserve">Aus AfA-Block</t>
  </si>
  <si>
    <t xml:space="preserve">− Schuldzinsen</t>
  </si>
  <si>
    <t xml:space="preserve">Aus Finanzierungsblock</t>
  </si>
  <si>
    <t xml:space="preserve">JAHRESÜBERSCHUSS / -FEHLBETRAG</t>
  </si>
  <si>
    <t xml:space="preserve">Positiv = Überschuss | Negativ = Fehlbetrag (in Klammern)</t>
  </si>
  <si>
    <t xml:space="preserve">Rendite auf Bemessungsgrundlage</t>
  </si>
  <si>
    <t xml:space="preserve">Jahresüberschuss geteilt durch AfA-Bemessungsgrundlage</t>
  </si>
  <si>
    <t xml:space="preserve">Prognoserechnung Vermietung – Mehrjahresplan</t>
  </si>
  <si>
    <t xml:space="preserve">Jahresspalten auf Basis der Eingaben. Mieteinnahmen steigen mit der definierten Mietsteigerungsrate. Kosten / Zinsen / AfA bleiben konstant (anpassbar).</t>
  </si>
  <si>
    <t xml:space="preserve">Jahr 1</t>
  </si>
  <si>
    <t xml:space="preserve">Jahr 2</t>
  </si>
  <si>
    <t xml:space="preserve">Jahr 3</t>
  </si>
  <si>
    <t xml:space="preserve">Jahr 4</t>
  </si>
  <si>
    <t xml:space="preserve">Jahr 5</t>
  </si>
  <si>
    <t xml:space="preserve">Jahr 6</t>
  </si>
  <si>
    <t xml:space="preserve">Jahr 7</t>
  </si>
  <si>
    <t xml:space="preserve">Jahr 8</t>
  </si>
  <si>
    <t xml:space="preserve">Jahr 9</t>
  </si>
  <si>
    <t xml:space="preserve">Jahr 10</t>
  </si>
  <si>
    <t xml:space="preserve">Jahr 11</t>
  </si>
  <si>
    <t xml:space="preserve">Summe / Ø</t>
  </si>
  <si>
    <t xml:space="preserve">── MIETEINNAHMEN ──</t>
  </si>
  <si>
    <t xml:space="preserve">Jahresrohmieteinnahmen</t>
  </si>
  <si>
    <t xml:space="preserve">Effektive Jahresmiete</t>
  </si>
  <si>
    <t xml:space="preserve">── KOSTEN ──</t>
  </si>
  <si>
    <t xml:space="preserve">Nicht umlagefähige Kosten</t>
  </si>
  <si>
    <t xml:space="preserve">AfA</t>
  </si>
  <si>
    <t xml:space="preserve">Schuldzinsen</t>
  </si>
  <si>
    <t xml:space="preserve">── ERGEBNIS ──</t>
  </si>
  <si>
    <t xml:space="preserve">Jahresüberschuss / -fehlbetrag</t>
  </si>
  <si>
    <t xml:space="preserve">Kumulierter Überschuss</t>
  </si>
  <si>
    <t xml:space="preserve">Prognoserechnung – Sensitivitätsanalyse / Szenarien</t>
  </si>
  <si>
    <t xml:space="preserve">Best Case | Base Case | Stress Case – Vergleich der drei Szenarien auf Basis angepasster Annahmen. Gelbe Felder sind editierbar.</t>
  </si>
  <si>
    <t xml:space="preserve">Best Case</t>
  </si>
  <si>
    <t xml:space="preserve">Base Case (Basis)</t>
  </si>
  <si>
    <t xml:space="preserve">Stress Case</t>
  </si>
  <si>
    <t xml:space="preserve">Erläuterung</t>
  </si>
  <si>
    <t xml:space="preserve">Best: +12,5 % | Stress: -12,5 %</t>
  </si>
  <si>
    <t xml:space="preserve">Best: 1 % | Stress: 7 %</t>
  </si>
  <si>
    <t xml:space="preserve">Best: niedrig | Stress: hoch</t>
  </si>
  <si>
    <t xml:space="preserve">AfA p. a.</t>
  </si>
  <si>
    <t xml:space="preserve">Konstant (gesetzlich)</t>
  </si>
  <si>
    <t xml:space="preserve">Best: günstiger Zins | Stress: Refinanzierung</t>
  </si>
  <si>
    <t xml:space="preserve">Mietsteigerung p. a.</t>
  </si>
  <si>
    <t xml:space="preserve">Best: 2 % | Stress: 0,5 %</t>
  </si>
  <si>
    <t xml:space="preserve">JAHRESÜBERSCHUSS JE SZENARIO (Berechnung)</t>
  </si>
  <si>
    <t xml:space="preserve">Szenario</t>
  </si>
  <si>
    <t xml:space="preserve">Base Case</t>
  </si>
  <si>
    <t xml:space="preserve">Formel-Logik</t>
  </si>
  <si>
    <t xml:space="preserve">Jahresüberschuss p. a.</t>
  </si>
  <si>
    <t xml:space="preserve">Jahresmiete minus Kosten minus AfA minus Schuldzinsen</t>
  </si>
  <si>
    <t xml:space="preserve">Gesamtprognose (Betrachtungszeitraum)</t>
  </si>
  <si>
    <t xml:space="preserve">Jahresüberschuss mal Betrachtungsjahre</t>
  </si>
  <si>
    <t xml:space="preserve">ℹ  Best Case und Stress Case sind gelb hinterlegt und können manuell angepasst werden. Base Case verwendet stets die Werte aus dem Eingabe-Blatt (grüne Schrift = Verknüpfung).</t>
  </si>
  <si>
    <t xml:space="preserve">Prognoserechnung Vermietung – Management Summary</t>
  </si>
  <si>
    <t xml:space="preserve">Zusammenfassung der wichtigsten Kennzahlen für Investitionsentscheidung und Bankgespräch.</t>
  </si>
  <si>
    <t xml:space="preserve">KERNANNAHMEN (aus Eingabe)</t>
  </si>
  <si>
    <t xml:space="preserve">Kennzahl</t>
  </si>
  <si>
    <t xml:space="preserve">Quelle / Kommentar</t>
  </si>
  <si>
    <t xml:space="preserve">Monatsmiete</t>
  </si>
  <si>
    <t xml:space="preserve">Eingabe-Blatt B5</t>
  </si>
  <si>
    <t xml:space="preserve">Eingabe-Blatt B6</t>
  </si>
  <si>
    <t xml:space="preserve">Nicht umlagefähige Kosten p. a.</t>
  </si>
  <si>
    <t xml:space="preserve">Summe Kostenblock</t>
  </si>
  <si>
    <t xml:space="preserve">Eingabe-Blatt B20</t>
  </si>
  <si>
    <t xml:space="preserve">Eingabe-Blatt B24</t>
  </si>
  <si>
    <t xml:space="preserve">Betrachtungszeitraum</t>
  </si>
  <si>
    <t xml:space="preserve">Eingabe-Blatt B29</t>
  </si>
  <si>
    <t xml:space="preserve">Eingabe-Blatt B30</t>
  </si>
  <si>
    <t xml:space="preserve">ERGEBNISKENNZAHLEN</t>
  </si>
  <si>
    <t xml:space="preserve">Quelle / Berechnung</t>
  </si>
  <si>
    <t xml:space="preserve">Berechnung B9</t>
  </si>
  <si>
    <t xml:space="preserve">Jahresüberschuss / -fehlbetrag (Basis)</t>
  </si>
  <si>
    <t xml:space="preserve">Berechnung B36</t>
  </si>
  <si>
    <t xml:space="preserve">Gesamtprognose (Totalüberschuss)</t>
  </si>
  <si>
    <t xml:space="preserve">Durchschnittlicher Jahresüberschuss</t>
  </si>
  <si>
    <t xml:space="preserve">Konstante Rate (ohne Mietsteigerung)</t>
  </si>
  <si>
    <t xml:space="preserve">Rendite auf AfA-Bemessungsgrundlage</t>
  </si>
  <si>
    <t xml:space="preserve">Berechnung B37</t>
  </si>
  <si>
    <t xml:space="preserve">Kumul. Überschuss nach Planungszeitraum</t>
  </si>
  <si>
    <t xml:space="preserve">Mehrjahresplan M15 (mit Mietsteigerung)</t>
  </si>
  <si>
    <t xml:space="preserve">Merksatz: Eine gute Prognoserechnung unterscheidet sauber zwischen Schuldzinsen und Tilgung, berücksichtigt Leerstand, AfA und nicht umlagefähige Kosten – und wird für mindestens 10 Jahre aufgebaut. Quellen: § 21 EStG, § 9 EStG, § 7 EStG.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</si>
</sst>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&quot; €&quot;;\(#,##0&quot; €)&quot;;\-"/>
    <numFmt numFmtId="166" formatCode="0.00%;\(0.00%\);\-"/>
    <numFmt numFmtId="167" formatCode="#,##0;\(#,##0\);\-"/>
    <numFmt numFmtId="168" formatCode="#,##0&quot; Jahre&quot;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595959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1F3864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EBF0FA"/>
        <bgColor rgb="FFEFF7FF"/>
      </patternFill>
    </fill>
    <fill>
      <patternFill patternType="solid">
        <fgColor rgb="FF2E5FA3"/>
        <bgColor rgb="FF3366FF"/>
      </patternFill>
    </fill>
    <fill>
      <patternFill patternType="solid">
        <fgColor rgb="FFD9E2F3"/>
        <bgColor rgb="FFD6E4F7"/>
      </patternFill>
    </fill>
    <fill>
      <patternFill patternType="solid">
        <fgColor rgb="FFFFFF00"/>
        <bgColor rgb="FFFFFF00"/>
      </patternFill>
    </fill>
    <fill>
      <patternFill patternType="solid">
        <fgColor rgb="FFD6E4F7"/>
        <bgColor rgb="FFD9E2F3"/>
      </patternFill>
    </fill>
    <fill>
      <patternFill patternType="solid">
        <fgColor rgb="FFEFF7FF"/>
        <bgColor rgb="FFEBF0FA"/>
      </patternFill>
    </fill>
    <fill>
      <patternFill patternType="solid">
        <fgColor rgb="FFFFFFFF"/>
        <bgColor rgb="FFEFF7FF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EBF0FA"/>
      </patternFill>
    </fill>
    <fill>
      <patternFill patternType="solid">
        <fgColor rgb="FF2E8B57"/>
        <bgColor rgb="FF008080"/>
      </patternFill>
    </fill>
    <fill>
      <patternFill patternType="solid">
        <fgColor rgb="FFC0392B"/>
        <bgColor rgb="FF9933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 diagonalUp="false" diagonalDown="false">
      <left style="medium">
        <color rgb="FF2E5FA3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1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1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FF7FF"/>
      <rgbColor rgb="FF660066"/>
      <rgbColor rgb="FFFF8080"/>
      <rgbColor rgb="FF2E5FA3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0FA"/>
      <rgbColor rgb="FFE2EFDA"/>
      <rgbColor rgb="FFFFFF99"/>
      <rgbColor rgb="FFD6E4F7"/>
      <rgbColor rgb="FFFF99CC"/>
      <rgbColor rgb="FFCC99FF"/>
      <rgbColor rgb="FFFFCC99"/>
      <rgbColor rgb="FF3366FF"/>
      <rgbColor rgb="FF33CCCC"/>
      <rgbColor rgb="FF99CC00"/>
      <rgbColor rgb="FFFFCC00"/>
      <rgbColor rgb="FFF39C12"/>
      <rgbColor rgb="FFFF6600"/>
      <rgbColor rgb="FF595959"/>
      <rgbColor rgb="FF969696"/>
      <rgbColor rgb="FF1F3864"/>
      <rgbColor rgb="FF2E8B57"/>
      <rgbColor rgb="FF003300"/>
      <rgbColor rgb="FF333300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D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20"/>
    <col collapsed="false" customWidth="true" hidden="false" outlineLevel="0" max="3" min="3" style="0" width="28"/>
    <col collapsed="false" customWidth="true" hidden="false" outlineLevel="0" max="4" min="4" style="0" width="18"/>
  </cols>
  <sheetData>
    <row r="1" customFormat="false" ht="36" hidden="false" customHeight="true" outlineLevel="0" collapsed="false">
      <c r="A1" s="1" t="s">
        <v>0</v>
      </c>
      <c r="B1" s="1"/>
      <c r="C1" s="1"/>
      <c r="D1" s="1"/>
    </row>
    <row r="2" customFormat="false" ht="18" hidden="false" customHeight="true" outlineLevel="0" collapsed="false">
      <c r="A2" s="2" t="s">
        <v>1</v>
      </c>
      <c r="B2" s="2"/>
      <c r="C2" s="2"/>
      <c r="D2" s="2"/>
    </row>
    <row r="3" customFormat="false" ht="19.5" hidden="false" customHeight="true" outlineLevel="0" collapsed="false">
      <c r="A3" s="3" t="s">
        <v>2</v>
      </c>
      <c r="B3" s="3"/>
      <c r="C3" s="3"/>
      <c r="D3" s="3"/>
    </row>
    <row r="4" customFormat="false" ht="27.75" hidden="false" customHeight="true" outlineLevel="0" collapsed="false">
      <c r="A4" s="4" t="s">
        <v>3</v>
      </c>
      <c r="B4" s="4" t="s">
        <v>4</v>
      </c>
      <c r="C4" s="4" t="s">
        <v>5</v>
      </c>
      <c r="D4" s="4"/>
    </row>
    <row r="5" customFormat="false" ht="19.5" hidden="false" customHeight="true" outlineLevel="0" collapsed="false">
      <c r="A5" s="5" t="s">
        <v>6</v>
      </c>
      <c r="B5" s="6" t="n">
        <v>1200</v>
      </c>
      <c r="C5" s="7" t="s">
        <v>7</v>
      </c>
      <c r="D5" s="8"/>
    </row>
    <row r="6" customFormat="false" ht="19.5" hidden="false" customHeight="true" outlineLevel="0" collapsed="false">
      <c r="A6" s="5" t="s">
        <v>8</v>
      </c>
      <c r="B6" s="9" t="n">
        <v>0.03</v>
      </c>
      <c r="C6" s="7" t="s">
        <v>9</v>
      </c>
      <c r="D6" s="8"/>
    </row>
    <row r="8" customFormat="false" ht="19.5" hidden="false" customHeight="true" outlineLevel="0" collapsed="false">
      <c r="A8" s="3" t="s">
        <v>10</v>
      </c>
      <c r="B8" s="3"/>
      <c r="C8" s="3"/>
      <c r="D8" s="3"/>
    </row>
    <row r="9" customFormat="false" ht="27.75" hidden="false" customHeight="true" outlineLevel="0" collapsed="false">
      <c r="A9" s="4" t="s">
        <v>3</v>
      </c>
      <c r="B9" s="4" t="s">
        <v>11</v>
      </c>
      <c r="C9" s="4" t="s">
        <v>5</v>
      </c>
      <c r="D9" s="4"/>
    </row>
    <row r="10" customFormat="false" ht="19.5" hidden="false" customHeight="true" outlineLevel="0" collapsed="false">
      <c r="A10" s="10" t="s">
        <v>12</v>
      </c>
      <c r="B10" s="11" t="n">
        <v>800</v>
      </c>
      <c r="C10" s="7" t="s">
        <v>13</v>
      </c>
      <c r="D10" s="8"/>
    </row>
    <row r="11" customFormat="false" ht="19.5" hidden="false" customHeight="true" outlineLevel="0" collapsed="false">
      <c r="A11" s="12" t="s">
        <v>14</v>
      </c>
      <c r="B11" s="11" t="n">
        <v>600</v>
      </c>
      <c r="C11" s="7" t="s">
        <v>15</v>
      </c>
      <c r="D11" s="8"/>
    </row>
    <row r="12" customFormat="false" ht="19.5" hidden="false" customHeight="true" outlineLevel="0" collapsed="false">
      <c r="A12" s="10" t="s">
        <v>16</v>
      </c>
      <c r="B12" s="11" t="n">
        <v>250</v>
      </c>
      <c r="C12" s="7" t="s">
        <v>17</v>
      </c>
      <c r="D12" s="8"/>
    </row>
    <row r="13" customFormat="false" ht="19.5" hidden="false" customHeight="true" outlineLevel="0" collapsed="false">
      <c r="A13" s="12" t="s">
        <v>18</v>
      </c>
      <c r="B13" s="11" t="n">
        <v>150</v>
      </c>
      <c r="C13" s="7" t="s">
        <v>19</v>
      </c>
      <c r="D13" s="8"/>
    </row>
    <row r="14" customFormat="false" ht="19.5" hidden="false" customHeight="true" outlineLevel="0" collapsed="false">
      <c r="A14" s="13"/>
      <c r="B14" s="14"/>
      <c r="C14" s="13"/>
      <c r="D14" s="13"/>
    </row>
    <row r="16" customFormat="false" ht="19.5" hidden="false" customHeight="true" outlineLevel="0" collapsed="false">
      <c r="A16" s="3" t="s">
        <v>20</v>
      </c>
      <c r="B16" s="3"/>
      <c r="C16" s="3"/>
      <c r="D16" s="3"/>
    </row>
    <row r="17" customFormat="false" ht="27.75" hidden="false" customHeight="true" outlineLevel="0" collapsed="false">
      <c r="A17" s="4" t="s">
        <v>3</v>
      </c>
      <c r="B17" s="4" t="s">
        <v>11</v>
      </c>
      <c r="C17" s="4" t="s">
        <v>5</v>
      </c>
      <c r="D17" s="4"/>
    </row>
    <row r="18" customFormat="false" ht="19.5" hidden="false" customHeight="true" outlineLevel="0" collapsed="false">
      <c r="A18" s="10" t="s">
        <v>21</v>
      </c>
      <c r="B18" s="11" t="n">
        <v>180000</v>
      </c>
      <c r="C18" s="7" t="s">
        <v>22</v>
      </c>
      <c r="D18" s="8"/>
    </row>
    <row r="19" customFormat="false" ht="19.5" hidden="false" customHeight="true" outlineLevel="0" collapsed="false">
      <c r="A19" s="12" t="s">
        <v>23</v>
      </c>
      <c r="B19" s="15" t="n">
        <v>0.02</v>
      </c>
      <c r="C19" s="7" t="s">
        <v>24</v>
      </c>
      <c r="D19" s="8"/>
    </row>
    <row r="20" customFormat="false" ht="19.5" hidden="false" customHeight="true" outlineLevel="0" collapsed="false">
      <c r="A20" s="13"/>
      <c r="B20" s="14"/>
      <c r="C20" s="13"/>
      <c r="D20" s="13"/>
    </row>
    <row r="22" customFormat="false" ht="19.5" hidden="false" customHeight="true" outlineLevel="0" collapsed="false">
      <c r="A22" s="3" t="s">
        <v>25</v>
      </c>
      <c r="B22" s="3"/>
      <c r="C22" s="3"/>
      <c r="D22" s="3"/>
    </row>
    <row r="23" customFormat="false" ht="27.75" hidden="false" customHeight="true" outlineLevel="0" collapsed="false">
      <c r="A23" s="4" t="s">
        <v>3</v>
      </c>
      <c r="B23" s="4" t="s">
        <v>11</v>
      </c>
      <c r="C23" s="4" t="s">
        <v>5</v>
      </c>
      <c r="D23" s="4"/>
    </row>
    <row r="24" customFormat="false" ht="19.5" hidden="false" customHeight="true" outlineLevel="0" collapsed="false">
      <c r="A24" s="5" t="s">
        <v>26</v>
      </c>
      <c r="B24" s="6" t="n">
        <v>4800</v>
      </c>
      <c r="C24" s="7" t="s">
        <v>27</v>
      </c>
      <c r="D24" s="8"/>
    </row>
    <row r="25" customFormat="false" ht="19.5" hidden="false" customHeight="true" outlineLevel="0" collapsed="false">
      <c r="A25" s="12" t="s">
        <v>28</v>
      </c>
      <c r="B25" s="11" t="n">
        <v>3600</v>
      </c>
      <c r="C25" s="7" t="s">
        <v>29</v>
      </c>
      <c r="D25" s="8"/>
    </row>
    <row r="27" customFormat="false" ht="19.5" hidden="false" customHeight="true" outlineLevel="0" collapsed="false">
      <c r="A27" s="3" t="s">
        <v>30</v>
      </c>
      <c r="B27" s="3"/>
      <c r="C27" s="3"/>
      <c r="D27" s="3"/>
    </row>
    <row r="28" customFormat="false" ht="27.75" hidden="false" customHeight="true" outlineLevel="0" collapsed="false">
      <c r="A28" s="4" t="s">
        <v>3</v>
      </c>
      <c r="B28" s="4" t="s">
        <v>4</v>
      </c>
      <c r="C28" s="4" t="s">
        <v>5</v>
      </c>
      <c r="D28" s="4"/>
    </row>
    <row r="29" customFormat="false" ht="19.5" hidden="false" customHeight="true" outlineLevel="0" collapsed="false">
      <c r="A29" s="5" t="s">
        <v>31</v>
      </c>
      <c r="B29" s="16" t="n">
        <v>10</v>
      </c>
      <c r="C29" s="7" t="s">
        <v>32</v>
      </c>
      <c r="D29" s="8"/>
    </row>
    <row r="30" customFormat="false" ht="19.5" hidden="false" customHeight="true" outlineLevel="0" collapsed="false">
      <c r="A30" s="10" t="s">
        <v>33</v>
      </c>
      <c r="B30" s="15" t="n">
        <v>0.015</v>
      </c>
      <c r="C30" s="7" t="s">
        <v>34</v>
      </c>
      <c r="D30" s="8"/>
    </row>
    <row r="32" customFormat="false" ht="24" hidden="false" customHeight="true" outlineLevel="0" collapsed="false">
      <c r="A32" s="17" t="s">
        <v>35</v>
      </c>
      <c r="B32" s="17"/>
      <c r="C32" s="17"/>
      <c r="D32" s="17"/>
    </row>
  </sheetData>
  <mergeCells count="8">
    <mergeCell ref="A1:D1"/>
    <mergeCell ref="A2:D2"/>
    <mergeCell ref="A3:D3"/>
    <mergeCell ref="A8:D8"/>
    <mergeCell ref="A16:D16"/>
    <mergeCell ref="A22:D22"/>
    <mergeCell ref="A27:D27"/>
    <mergeCell ref="A32:D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22"/>
    <col collapsed="false" customWidth="true" hidden="false" outlineLevel="0" max="3" min="3" style="0" width="34"/>
  </cols>
  <sheetData>
    <row r="1" customFormat="false" ht="36" hidden="false" customHeight="true" outlineLevel="0" collapsed="false">
      <c r="A1" s="1" t="s">
        <v>36</v>
      </c>
      <c r="B1" s="1"/>
      <c r="C1" s="1"/>
    </row>
    <row r="2" customFormat="false" ht="18" hidden="false" customHeight="true" outlineLevel="0" collapsed="false">
      <c r="A2" s="2" t="s">
        <v>37</v>
      </c>
      <c r="B2" s="2"/>
      <c r="C2" s="2"/>
    </row>
    <row r="3" customFormat="false" ht="19.5" hidden="false" customHeight="true" outlineLevel="0" collapsed="false">
      <c r="A3" s="3" t="s">
        <v>2</v>
      </c>
      <c r="B3" s="3"/>
      <c r="C3" s="3"/>
    </row>
    <row r="4" customFormat="false" ht="27.75" hidden="false" customHeight="true" outlineLevel="0" collapsed="false">
      <c r="A4" s="4" t="s">
        <v>38</v>
      </c>
      <c r="B4" s="4" t="s">
        <v>39</v>
      </c>
      <c r="C4" s="4" t="s">
        <v>40</v>
      </c>
    </row>
    <row r="5" customFormat="false" ht="19.5" hidden="false" customHeight="true" outlineLevel="0" collapsed="false">
      <c r="A5" s="12" t="s">
        <v>6</v>
      </c>
      <c r="B5" s="18" t="n">
        <f aca="false">Eingabe!B5</f>
        <v>1200</v>
      </c>
      <c r="C5" s="19" t="s">
        <v>41</v>
      </c>
    </row>
    <row r="6" customFormat="false" ht="19.5" hidden="false" customHeight="true" outlineLevel="0" collapsed="false">
      <c r="A6" s="10" t="s">
        <v>42</v>
      </c>
      <c r="B6" s="20" t="n">
        <f aca="false">B5*12</f>
        <v>14400</v>
      </c>
      <c r="C6" s="21" t="s">
        <v>43</v>
      </c>
    </row>
    <row r="7" customFormat="false" ht="19.5" hidden="false" customHeight="true" outlineLevel="0" collapsed="false">
      <c r="A7" s="12" t="s">
        <v>8</v>
      </c>
      <c r="B7" s="22" t="n">
        <f aca="false">Eingabe!B6</f>
        <v>0.03</v>
      </c>
      <c r="C7" s="19" t="s">
        <v>41</v>
      </c>
    </row>
    <row r="8" customFormat="false" ht="19.5" hidden="false" customHeight="true" outlineLevel="0" collapsed="false">
      <c r="A8" s="10" t="s">
        <v>44</v>
      </c>
      <c r="B8" s="20" t="n">
        <f aca="false">B6*B7</f>
        <v>432</v>
      </c>
      <c r="C8" s="21" t="s">
        <v>45</v>
      </c>
    </row>
    <row r="9" customFormat="false" ht="19.5" hidden="false" customHeight="true" outlineLevel="0" collapsed="false">
      <c r="A9" s="23" t="s">
        <v>46</v>
      </c>
      <c r="B9" s="24" t="n">
        <f aca="false">B6-B8</f>
        <v>13968</v>
      </c>
      <c r="C9" s="25" t="s">
        <v>47</v>
      </c>
    </row>
    <row r="11" customFormat="false" ht="19.5" hidden="false" customHeight="true" outlineLevel="0" collapsed="false">
      <c r="A11" s="3" t="s">
        <v>10</v>
      </c>
      <c r="B11" s="3"/>
      <c r="C11" s="3"/>
    </row>
    <row r="12" customFormat="false" ht="27.75" hidden="false" customHeight="true" outlineLevel="0" collapsed="false">
      <c r="A12" s="4" t="s">
        <v>38</v>
      </c>
      <c r="B12" s="4" t="s">
        <v>39</v>
      </c>
      <c r="C12" s="4" t="s">
        <v>40</v>
      </c>
    </row>
    <row r="13" customFormat="false" ht="19.5" hidden="false" customHeight="true" outlineLevel="0" collapsed="false">
      <c r="A13" s="12" t="s">
        <v>12</v>
      </c>
      <c r="B13" s="18" t="n">
        <f aca="false">Eingabe!B10</f>
        <v>800</v>
      </c>
      <c r="C13" s="19" t="s">
        <v>48</v>
      </c>
    </row>
    <row r="14" customFormat="false" ht="19.5" hidden="false" customHeight="true" outlineLevel="0" collapsed="false">
      <c r="A14" s="10" t="s">
        <v>14</v>
      </c>
      <c r="B14" s="26" t="n">
        <f aca="false">Eingabe!B11</f>
        <v>600</v>
      </c>
      <c r="C14" s="21" t="s">
        <v>48</v>
      </c>
    </row>
    <row r="15" customFormat="false" ht="19.5" hidden="false" customHeight="true" outlineLevel="0" collapsed="false">
      <c r="A15" s="12" t="s">
        <v>16</v>
      </c>
      <c r="B15" s="18" t="n">
        <f aca="false">Eingabe!B12</f>
        <v>250</v>
      </c>
      <c r="C15" s="19" t="s">
        <v>48</v>
      </c>
    </row>
    <row r="16" customFormat="false" ht="19.5" hidden="false" customHeight="true" outlineLevel="0" collapsed="false">
      <c r="A16" s="10" t="s">
        <v>18</v>
      </c>
      <c r="B16" s="26" t="n">
        <f aca="false">Eingabe!B13</f>
        <v>150</v>
      </c>
      <c r="C16" s="21" t="s">
        <v>48</v>
      </c>
    </row>
    <row r="17" customFormat="false" ht="19.5" hidden="false" customHeight="true" outlineLevel="0" collapsed="false">
      <c r="A17" s="13" t="s">
        <v>49</v>
      </c>
      <c r="B17" s="14" t="n">
        <f aca="false">SUM(B13:B16)</f>
        <v>1800</v>
      </c>
      <c r="C17" s="27" t="s">
        <v>50</v>
      </c>
    </row>
    <row r="19" customFormat="false" ht="19.5" hidden="false" customHeight="true" outlineLevel="0" collapsed="false">
      <c r="A19" s="3" t="s">
        <v>20</v>
      </c>
      <c r="B19" s="3"/>
      <c r="C19" s="3"/>
    </row>
    <row r="20" customFormat="false" ht="27.75" hidden="false" customHeight="true" outlineLevel="0" collapsed="false">
      <c r="A20" s="4" t="s">
        <v>38</v>
      </c>
      <c r="B20" s="4" t="s">
        <v>39</v>
      </c>
      <c r="C20" s="4" t="s">
        <v>40</v>
      </c>
    </row>
    <row r="21" customFormat="false" ht="19.5" hidden="false" customHeight="true" outlineLevel="0" collapsed="false">
      <c r="A21" s="12" t="s">
        <v>51</v>
      </c>
      <c r="B21" s="18" t="n">
        <f aca="false">Eingabe!B18</f>
        <v>180000</v>
      </c>
      <c r="C21" s="19" t="s">
        <v>48</v>
      </c>
    </row>
    <row r="22" customFormat="false" ht="19.5" hidden="false" customHeight="true" outlineLevel="0" collapsed="false">
      <c r="A22" s="10" t="s">
        <v>23</v>
      </c>
      <c r="B22" s="28" t="n">
        <f aca="false">Eingabe!B19</f>
        <v>0.02</v>
      </c>
      <c r="C22" s="21" t="s">
        <v>48</v>
      </c>
    </row>
    <row r="23" customFormat="false" ht="19.5" hidden="false" customHeight="true" outlineLevel="0" collapsed="false">
      <c r="A23" s="13" t="s">
        <v>52</v>
      </c>
      <c r="B23" s="14" t="n">
        <f aca="false">B21*B22</f>
        <v>3600</v>
      </c>
      <c r="C23" s="27" t="s">
        <v>53</v>
      </c>
    </row>
    <row r="25" customFormat="false" ht="19.5" hidden="false" customHeight="true" outlineLevel="0" collapsed="false">
      <c r="A25" s="3" t="s">
        <v>54</v>
      </c>
      <c r="B25" s="3"/>
      <c r="C25" s="3"/>
    </row>
    <row r="26" customFormat="false" ht="27.75" hidden="false" customHeight="true" outlineLevel="0" collapsed="false">
      <c r="A26" s="4" t="s">
        <v>38</v>
      </c>
      <c r="B26" s="4" t="s">
        <v>39</v>
      </c>
      <c r="C26" s="4" t="s">
        <v>40</v>
      </c>
    </row>
    <row r="27" customFormat="false" ht="19.5" hidden="false" customHeight="true" outlineLevel="0" collapsed="false">
      <c r="A27" s="12" t="s">
        <v>26</v>
      </c>
      <c r="B27" s="18" t="n">
        <f aca="false">Eingabe!B24</f>
        <v>4800</v>
      </c>
      <c r="C27" s="19" t="s">
        <v>55</v>
      </c>
    </row>
    <row r="28" customFormat="false" ht="19.5" hidden="false" customHeight="true" outlineLevel="0" collapsed="false">
      <c r="A28" s="10" t="s">
        <v>56</v>
      </c>
      <c r="B28" s="26" t="n">
        <f aca="false">Eingabe!B25</f>
        <v>3600</v>
      </c>
      <c r="C28" s="21" t="s">
        <v>57</v>
      </c>
    </row>
    <row r="30" customFormat="false" ht="19.5" hidden="false" customHeight="true" outlineLevel="0" collapsed="false">
      <c r="A30" s="3" t="s">
        <v>58</v>
      </c>
      <c r="B30" s="3"/>
      <c r="C30" s="3"/>
    </row>
    <row r="31" customFormat="false" ht="27.75" hidden="false" customHeight="true" outlineLevel="0" collapsed="false">
      <c r="A31" s="4" t="s">
        <v>38</v>
      </c>
      <c r="B31" s="4" t="s">
        <v>39</v>
      </c>
      <c r="C31" s="4" t="s">
        <v>40</v>
      </c>
    </row>
    <row r="32" customFormat="false" ht="19.5" hidden="false" customHeight="true" outlineLevel="0" collapsed="false">
      <c r="A32" s="10" t="s">
        <v>59</v>
      </c>
      <c r="B32" s="20" t="n">
        <f aca="false">B9</f>
        <v>13968</v>
      </c>
      <c r="C32" s="21" t="s">
        <v>60</v>
      </c>
    </row>
    <row r="33" customFormat="false" ht="19.5" hidden="false" customHeight="true" outlineLevel="0" collapsed="false">
      <c r="A33" s="12" t="s">
        <v>61</v>
      </c>
      <c r="B33" s="29" t="n">
        <f aca="false">B17</f>
        <v>1800</v>
      </c>
      <c r="C33" s="19" t="s">
        <v>62</v>
      </c>
    </row>
    <row r="34" customFormat="false" ht="19.5" hidden="false" customHeight="true" outlineLevel="0" collapsed="false">
      <c r="A34" s="10" t="s">
        <v>63</v>
      </c>
      <c r="B34" s="20" t="n">
        <f aca="false">B23</f>
        <v>3600</v>
      </c>
      <c r="C34" s="21" t="s">
        <v>64</v>
      </c>
    </row>
    <row r="35" customFormat="false" ht="19.5" hidden="false" customHeight="true" outlineLevel="0" collapsed="false">
      <c r="A35" s="12" t="s">
        <v>65</v>
      </c>
      <c r="B35" s="29" t="n">
        <f aca="false">B27</f>
        <v>4800</v>
      </c>
      <c r="C35" s="19" t="s">
        <v>66</v>
      </c>
    </row>
    <row r="36" customFormat="false" ht="25.5" hidden="false" customHeight="true" outlineLevel="0" collapsed="false">
      <c r="A36" s="30" t="s">
        <v>67</v>
      </c>
      <c r="B36" s="31" t="n">
        <f aca="false">B32-B33-B34-B35</f>
        <v>3768</v>
      </c>
      <c r="C36" s="30" t="s">
        <v>68</v>
      </c>
    </row>
    <row r="37" customFormat="false" ht="19.5" hidden="false" customHeight="true" outlineLevel="0" collapsed="false">
      <c r="A37" s="12" t="s">
        <v>69</v>
      </c>
      <c r="B37" s="32" t="n">
        <f aca="false">IFERROR(B36/Eingabe!B18,0)</f>
        <v>0.0209333333333333</v>
      </c>
      <c r="C37" s="19" t="s">
        <v>70</v>
      </c>
    </row>
  </sheetData>
  <mergeCells count="7">
    <mergeCell ref="A1:C1"/>
    <mergeCell ref="A2:C2"/>
    <mergeCell ref="A3:C3"/>
    <mergeCell ref="A11:C11"/>
    <mergeCell ref="A19:C19"/>
    <mergeCell ref="A25:C25"/>
    <mergeCell ref="A30:C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8B57"/>
    <pageSetUpPr fitToPage="false"/>
  </sheetPr>
  <dimension ref="A1:M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13" min="2" style="0" width="14"/>
  </cols>
  <sheetData>
    <row r="1" customFormat="false" ht="36" hidden="false" customHeight="true" outlineLevel="0" collapsed="false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8" hidden="false" customHeight="true" outlineLevel="0" collapsed="false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21.75" hidden="false" customHeight="true" outlineLevel="0" collapsed="false">
      <c r="A3" s="33" t="s">
        <v>38</v>
      </c>
      <c r="B3" s="34" t="s">
        <v>73</v>
      </c>
      <c r="C3" s="34" t="s">
        <v>74</v>
      </c>
      <c r="D3" s="34" t="s">
        <v>75</v>
      </c>
      <c r="E3" s="34" t="s">
        <v>76</v>
      </c>
      <c r="F3" s="34" t="s">
        <v>77</v>
      </c>
      <c r="G3" s="34" t="s">
        <v>78</v>
      </c>
      <c r="H3" s="34" t="s">
        <v>79</v>
      </c>
      <c r="I3" s="34" t="s">
        <v>80</v>
      </c>
      <c r="J3" s="34" t="s">
        <v>81</v>
      </c>
      <c r="K3" s="34" t="s">
        <v>82</v>
      </c>
      <c r="L3" s="34" t="s">
        <v>83</v>
      </c>
      <c r="M3" s="33" t="s">
        <v>84</v>
      </c>
    </row>
    <row r="4" customFormat="false" ht="21.75" hidden="false" customHeight="true" outlineLevel="0" collapsed="false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customFormat="false" ht="18" hidden="false" customHeight="true" outlineLevel="0" collapsed="false">
      <c r="A5" s="35" t="s">
        <v>85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customFormat="false" ht="19.5" hidden="false" customHeight="true" outlineLevel="0" collapsed="false">
      <c r="A6" s="10" t="s">
        <v>86</v>
      </c>
      <c r="B6" s="20" t="n">
        <f aca="false">Berechnung!B6*(1+Eingabe!B30)</f>
        <v>14616</v>
      </c>
      <c r="C6" s="20" t="n">
        <f aca="false">B6*(1+Eingabe!$B$30)</f>
        <v>14835.24</v>
      </c>
      <c r="D6" s="20" t="n">
        <f aca="false">C6*(1+Eingabe!$B$30)</f>
        <v>15057.7686</v>
      </c>
      <c r="E6" s="20" t="n">
        <f aca="false">D6*(1+Eingabe!$B$30)</f>
        <v>15283.635129</v>
      </c>
      <c r="F6" s="20" t="n">
        <f aca="false">E6*(1+Eingabe!$B$30)</f>
        <v>15512.889655935</v>
      </c>
      <c r="G6" s="20" t="n">
        <f aca="false">F6*(1+Eingabe!$B$30)</f>
        <v>15745.583000774</v>
      </c>
      <c r="H6" s="20" t="n">
        <f aca="false">G6*(1+Eingabe!$B$30)</f>
        <v>15981.7667457856</v>
      </c>
      <c r="I6" s="20" t="n">
        <f aca="false">H6*(1+Eingabe!$B$30)</f>
        <v>16221.4932469724</v>
      </c>
      <c r="J6" s="20" t="n">
        <f aca="false">I6*(1+Eingabe!$B$30)</f>
        <v>16464.815645677</v>
      </c>
      <c r="K6" s="20" t="n">
        <f aca="false">J6*(1+Eingabe!$B$30)</f>
        <v>16711.7878803621</v>
      </c>
      <c r="L6" s="20" t="n">
        <f aca="false">K6*(1+Eingabe!$B$30)</f>
        <v>16962.4646985676</v>
      </c>
      <c r="M6" s="14" t="n">
        <f aca="false">SUM(B6:L6)</f>
        <v>173393.444603074</v>
      </c>
    </row>
    <row r="7" customFormat="false" ht="19.5" hidden="false" customHeight="true" outlineLevel="0" collapsed="false">
      <c r="A7" s="12" t="s">
        <v>44</v>
      </c>
      <c r="B7" s="20" t="n">
        <f aca="false">B6*Eingabe!$B$6</f>
        <v>438.48</v>
      </c>
      <c r="C7" s="20" t="n">
        <f aca="false">C6*Eingabe!$B$6</f>
        <v>445.0572</v>
      </c>
      <c r="D7" s="20" t="n">
        <f aca="false">D6*Eingabe!$B$6</f>
        <v>451.733058</v>
      </c>
      <c r="E7" s="20" t="n">
        <f aca="false">E6*Eingabe!$B$6</f>
        <v>458.50905387</v>
      </c>
      <c r="F7" s="20" t="n">
        <f aca="false">F6*Eingabe!$B$6</f>
        <v>465.38668967805</v>
      </c>
      <c r="G7" s="20" t="n">
        <f aca="false">G6*Eingabe!$B$6</f>
        <v>472.36749002322</v>
      </c>
      <c r="H7" s="20" t="n">
        <f aca="false">H6*Eingabe!$B$6</f>
        <v>479.453002373569</v>
      </c>
      <c r="I7" s="20" t="n">
        <f aca="false">I6*Eingabe!$B$6</f>
        <v>486.644797409172</v>
      </c>
      <c r="J7" s="20" t="n">
        <f aca="false">J6*Eingabe!$B$6</f>
        <v>493.94446937031</v>
      </c>
      <c r="K7" s="20" t="n">
        <f aca="false">K6*Eingabe!$B$6</f>
        <v>501.353636410864</v>
      </c>
      <c r="L7" s="20" t="n">
        <f aca="false">L6*Eingabe!$B$6</f>
        <v>508.873940957027</v>
      </c>
      <c r="M7" s="14" t="n">
        <f aca="false">SUM(B7:L7)</f>
        <v>5201.80333809221</v>
      </c>
    </row>
    <row r="8" customFormat="false" ht="19.5" hidden="false" customHeight="true" outlineLevel="0" collapsed="false">
      <c r="A8" s="23" t="s">
        <v>87</v>
      </c>
      <c r="B8" s="24" t="n">
        <f aca="false">B6-B7</f>
        <v>14177.52</v>
      </c>
      <c r="C8" s="24" t="n">
        <f aca="false">C6-C7</f>
        <v>14390.1828</v>
      </c>
      <c r="D8" s="24" t="n">
        <f aca="false">D6-D7</f>
        <v>14606.035542</v>
      </c>
      <c r="E8" s="24" t="n">
        <f aca="false">E6-E7</f>
        <v>14825.12607513</v>
      </c>
      <c r="F8" s="24" t="n">
        <f aca="false">F6-F7</f>
        <v>15047.5029662569</v>
      </c>
      <c r="G8" s="24" t="n">
        <f aca="false">G6-G7</f>
        <v>15273.2155107508</v>
      </c>
      <c r="H8" s="24" t="n">
        <f aca="false">H6-H7</f>
        <v>15502.3137434121</v>
      </c>
      <c r="I8" s="24" t="n">
        <f aca="false">I6-I7</f>
        <v>15734.8484495632</v>
      </c>
      <c r="J8" s="24" t="n">
        <f aca="false">J6-J7</f>
        <v>15970.8711763067</v>
      </c>
      <c r="K8" s="24" t="n">
        <f aca="false">K6-K7</f>
        <v>16210.4342439513</v>
      </c>
      <c r="L8" s="24" t="n">
        <f aca="false">L6-L7</f>
        <v>16453.5907576105</v>
      </c>
      <c r="M8" s="14" t="n">
        <f aca="false">SUM(B8:L8)</f>
        <v>168191.641264982</v>
      </c>
    </row>
    <row r="9" customFormat="false" ht="18" hidden="false" customHeight="true" outlineLevel="0" collapsed="false">
      <c r="A9" s="35" t="s">
        <v>88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customFormat="false" ht="19.5" hidden="false" customHeight="true" outlineLevel="0" collapsed="false">
      <c r="A10" s="10" t="s">
        <v>89</v>
      </c>
      <c r="B10" s="29" t="n">
        <f aca="false">Berechnung!$B$17</f>
        <v>1800</v>
      </c>
      <c r="C10" s="29" t="n">
        <f aca="false">Berechnung!$B$17</f>
        <v>1800</v>
      </c>
      <c r="D10" s="29" t="n">
        <f aca="false">Berechnung!$B$17</f>
        <v>1800</v>
      </c>
      <c r="E10" s="29" t="n">
        <f aca="false">Berechnung!$B$17</f>
        <v>1800</v>
      </c>
      <c r="F10" s="29" t="n">
        <f aca="false">Berechnung!$B$17</f>
        <v>1800</v>
      </c>
      <c r="G10" s="29" t="n">
        <f aca="false">Berechnung!$B$17</f>
        <v>1800</v>
      </c>
      <c r="H10" s="29" t="n">
        <f aca="false">Berechnung!$B$17</f>
        <v>1800</v>
      </c>
      <c r="I10" s="29" t="n">
        <f aca="false">Berechnung!$B$17</f>
        <v>1800</v>
      </c>
      <c r="J10" s="29" t="n">
        <f aca="false">Berechnung!$B$17</f>
        <v>1800</v>
      </c>
      <c r="K10" s="29" t="n">
        <f aca="false">Berechnung!$B$17</f>
        <v>1800</v>
      </c>
      <c r="L10" s="29" t="n">
        <f aca="false">Berechnung!$B$17</f>
        <v>1800</v>
      </c>
      <c r="M10" s="14" t="n">
        <f aca="false">SUM(B10:L10)</f>
        <v>19800</v>
      </c>
    </row>
    <row r="11" customFormat="false" ht="19.5" hidden="false" customHeight="true" outlineLevel="0" collapsed="false">
      <c r="A11" s="12" t="s">
        <v>90</v>
      </c>
      <c r="B11" s="20" t="n">
        <f aca="false">Berechnung!$B$23</f>
        <v>3600</v>
      </c>
      <c r="C11" s="20" t="n">
        <f aca="false">Berechnung!$B$23</f>
        <v>3600</v>
      </c>
      <c r="D11" s="20" t="n">
        <f aca="false">Berechnung!$B$23</f>
        <v>3600</v>
      </c>
      <c r="E11" s="20" t="n">
        <f aca="false">Berechnung!$B$23</f>
        <v>3600</v>
      </c>
      <c r="F11" s="20" t="n">
        <f aca="false">Berechnung!$B$23</f>
        <v>3600</v>
      </c>
      <c r="G11" s="20" t="n">
        <f aca="false">Berechnung!$B$23</f>
        <v>3600</v>
      </c>
      <c r="H11" s="20" t="n">
        <f aca="false">Berechnung!$B$23</f>
        <v>3600</v>
      </c>
      <c r="I11" s="20" t="n">
        <f aca="false">Berechnung!$B$23</f>
        <v>3600</v>
      </c>
      <c r="J11" s="20" t="n">
        <f aca="false">Berechnung!$B$23</f>
        <v>3600</v>
      </c>
      <c r="K11" s="20" t="n">
        <f aca="false">Berechnung!$B$23</f>
        <v>3600</v>
      </c>
      <c r="L11" s="20" t="n">
        <f aca="false">Berechnung!$B$23</f>
        <v>3600</v>
      </c>
      <c r="M11" s="14" t="n">
        <f aca="false">SUM(B11:L11)</f>
        <v>39600</v>
      </c>
    </row>
    <row r="12" customFormat="false" ht="19.5" hidden="false" customHeight="true" outlineLevel="0" collapsed="false">
      <c r="A12" s="10" t="s">
        <v>91</v>
      </c>
      <c r="B12" s="29" t="n">
        <f aca="false">Eingabe!$B$24</f>
        <v>4800</v>
      </c>
      <c r="C12" s="29" t="n">
        <f aca="false">Eingabe!$B$24</f>
        <v>4800</v>
      </c>
      <c r="D12" s="29" t="n">
        <f aca="false">Eingabe!$B$24</f>
        <v>4800</v>
      </c>
      <c r="E12" s="29" t="n">
        <f aca="false">Eingabe!$B$24</f>
        <v>4800</v>
      </c>
      <c r="F12" s="29" t="n">
        <f aca="false">Eingabe!$B$24</f>
        <v>4800</v>
      </c>
      <c r="G12" s="29" t="n">
        <f aca="false">Eingabe!$B$24</f>
        <v>4800</v>
      </c>
      <c r="H12" s="29" t="n">
        <f aca="false">Eingabe!$B$24</f>
        <v>4800</v>
      </c>
      <c r="I12" s="29" t="n">
        <f aca="false">Eingabe!$B$24</f>
        <v>4800</v>
      </c>
      <c r="J12" s="29" t="n">
        <f aca="false">Eingabe!$B$24</f>
        <v>4800</v>
      </c>
      <c r="K12" s="29" t="n">
        <f aca="false">Eingabe!$B$24</f>
        <v>4800</v>
      </c>
      <c r="L12" s="29" t="n">
        <f aca="false">Eingabe!$B$24</f>
        <v>4800</v>
      </c>
      <c r="M12" s="14" t="n">
        <f aca="false">SUM(B12:L12)</f>
        <v>52800</v>
      </c>
    </row>
    <row r="13" customFormat="false" ht="18" hidden="false" customHeight="true" outlineLevel="0" collapsed="false">
      <c r="A13" s="35" t="s">
        <v>92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customFormat="false" ht="19.5" hidden="false" customHeight="true" outlineLevel="0" collapsed="false">
      <c r="A14" s="36" t="s">
        <v>93</v>
      </c>
      <c r="B14" s="37" t="n">
        <f aca="false">B8-B10-B11-B12</f>
        <v>3977.52</v>
      </c>
      <c r="C14" s="37" t="n">
        <f aca="false">C8-C10-C11-C12</f>
        <v>4190.1828</v>
      </c>
      <c r="D14" s="37" t="n">
        <f aca="false">D8-D10-D11-D12</f>
        <v>4406.03554199999</v>
      </c>
      <c r="E14" s="37" t="n">
        <f aca="false">E8-E10-E11-E12</f>
        <v>4625.12607512999</v>
      </c>
      <c r="F14" s="37" t="n">
        <f aca="false">F8-F10-F11-F12</f>
        <v>4847.50296625694</v>
      </c>
      <c r="G14" s="37" t="n">
        <f aca="false">G8-G10-G11-G12</f>
        <v>5073.21551075079</v>
      </c>
      <c r="H14" s="37" t="n">
        <f aca="false">H8-H10-H11-H12</f>
        <v>5302.31374341205</v>
      </c>
      <c r="I14" s="37" t="n">
        <f aca="false">I8-I10-I11-I12</f>
        <v>5534.84844956323</v>
      </c>
      <c r="J14" s="37" t="n">
        <f aca="false">J8-J10-J11-J12</f>
        <v>5770.87117630668</v>
      </c>
      <c r="K14" s="37" t="n">
        <f aca="false">K8-K10-K11-K12</f>
        <v>6010.43424395128</v>
      </c>
      <c r="L14" s="37" t="n">
        <f aca="false">L8-L10-L11-L12</f>
        <v>6253.59075761055</v>
      </c>
      <c r="M14" s="37" t="n">
        <f aca="false">SUM(B14:L14)</f>
        <v>55991.6412649815</v>
      </c>
    </row>
    <row r="15" customFormat="false" ht="19.5" hidden="false" customHeight="true" outlineLevel="0" collapsed="false">
      <c r="A15" s="36" t="s">
        <v>94</v>
      </c>
      <c r="B15" s="38" t="n">
        <f aca="false">B14</f>
        <v>3977.52</v>
      </c>
      <c r="C15" s="38" t="n">
        <f aca="false">B15+C14</f>
        <v>8167.7028</v>
      </c>
      <c r="D15" s="38" t="n">
        <f aca="false">C15+D14</f>
        <v>12573.738342</v>
      </c>
      <c r="E15" s="38" t="n">
        <f aca="false">D15+E14</f>
        <v>17198.86441713</v>
      </c>
      <c r="F15" s="38" t="n">
        <f aca="false">E15+F14</f>
        <v>22046.3673833869</v>
      </c>
      <c r="G15" s="38" t="n">
        <f aca="false">F15+G14</f>
        <v>27119.5828941377</v>
      </c>
      <c r="H15" s="38" t="n">
        <f aca="false">G15+H14</f>
        <v>32421.8966375498</v>
      </c>
      <c r="I15" s="38" t="n">
        <f aca="false">H15+I14</f>
        <v>37956.745087113</v>
      </c>
      <c r="J15" s="38" t="n">
        <f aca="false">I15+J14</f>
        <v>43727.6162634197</v>
      </c>
      <c r="K15" s="38" t="n">
        <f aca="false">J15+K14</f>
        <v>49738.050507371</v>
      </c>
      <c r="L15" s="38" t="n">
        <f aca="false">K15+L14</f>
        <v>55991.6412649815</v>
      </c>
      <c r="M15" s="14" t="n">
        <f aca="false">L15</f>
        <v>55991.6412649815</v>
      </c>
    </row>
  </sheetData>
  <mergeCells count="18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5:M5"/>
    <mergeCell ref="A9:M9"/>
    <mergeCell ref="A13:M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4" min="2" style="0" width="22"/>
    <col collapsed="false" customWidth="true" hidden="false" outlineLevel="0" max="5" min="5" style="0" width="28"/>
  </cols>
  <sheetData>
    <row r="1" customFormat="false" ht="36" hidden="false" customHeight="true" outlineLevel="0" collapsed="false">
      <c r="A1" s="1" t="s">
        <v>95</v>
      </c>
      <c r="B1" s="1"/>
      <c r="C1" s="1"/>
      <c r="D1" s="1"/>
      <c r="E1" s="1"/>
    </row>
    <row r="2" customFormat="false" ht="18" hidden="false" customHeight="true" outlineLevel="0" collapsed="false">
      <c r="A2" s="2" t="s">
        <v>96</v>
      </c>
      <c r="B2" s="2"/>
      <c r="C2" s="2"/>
      <c r="D2" s="2"/>
      <c r="E2" s="2"/>
    </row>
    <row r="4" customFormat="false" ht="24" hidden="false" customHeight="true" outlineLevel="0" collapsed="false">
      <c r="A4" s="39" t="s">
        <v>3</v>
      </c>
      <c r="B4" s="40" t="s">
        <v>97</v>
      </c>
      <c r="C4" s="39" t="s">
        <v>98</v>
      </c>
      <c r="D4" s="41" t="s">
        <v>99</v>
      </c>
      <c r="E4" s="41" t="s">
        <v>100</v>
      </c>
    </row>
    <row r="5" customFormat="false" ht="19.5" hidden="false" customHeight="true" outlineLevel="0" collapsed="false">
      <c r="A5" s="12" t="s">
        <v>6</v>
      </c>
      <c r="B5" s="42" t="n">
        <v>1350</v>
      </c>
      <c r="C5" s="18" t="n">
        <f aca="false">Eingabe!B5</f>
        <v>1200</v>
      </c>
      <c r="D5" s="42" t="n">
        <v>1050</v>
      </c>
      <c r="E5" s="19" t="s">
        <v>101</v>
      </c>
    </row>
    <row r="6" customFormat="false" ht="19.5" hidden="false" customHeight="true" outlineLevel="0" collapsed="false">
      <c r="A6" s="10" t="s">
        <v>8</v>
      </c>
      <c r="B6" s="43" t="n">
        <v>0.01</v>
      </c>
      <c r="C6" s="28" t="n">
        <f aca="false">Eingabe!B6</f>
        <v>0.03</v>
      </c>
      <c r="D6" s="43" t="n">
        <v>0.07</v>
      </c>
      <c r="E6" s="21" t="s">
        <v>102</v>
      </c>
    </row>
    <row r="7" customFormat="false" ht="19.5" hidden="false" customHeight="true" outlineLevel="0" collapsed="false">
      <c r="A7" s="12" t="s">
        <v>89</v>
      </c>
      <c r="B7" s="42" t="n">
        <v>1400</v>
      </c>
      <c r="C7" s="18" t="n">
        <f aca="false">Eingabe!B14</f>
        <v>0</v>
      </c>
      <c r="D7" s="42" t="n">
        <v>2200</v>
      </c>
      <c r="E7" s="19" t="s">
        <v>103</v>
      </c>
    </row>
    <row r="8" customFormat="false" ht="19.5" hidden="false" customHeight="true" outlineLevel="0" collapsed="false">
      <c r="A8" s="10" t="s">
        <v>104</v>
      </c>
      <c r="B8" s="42" t="n">
        <v>3600</v>
      </c>
      <c r="C8" s="26" t="n">
        <f aca="false">Eingabe!B20</f>
        <v>0</v>
      </c>
      <c r="D8" s="42" t="n">
        <v>3600</v>
      </c>
      <c r="E8" s="21" t="s">
        <v>105</v>
      </c>
    </row>
    <row r="9" customFormat="false" ht="19.5" hidden="false" customHeight="true" outlineLevel="0" collapsed="false">
      <c r="A9" s="12" t="s">
        <v>26</v>
      </c>
      <c r="B9" s="42" t="n">
        <v>3600</v>
      </c>
      <c r="C9" s="18" t="n">
        <f aca="false">Eingabe!B24</f>
        <v>4800</v>
      </c>
      <c r="D9" s="42" t="n">
        <v>6000</v>
      </c>
      <c r="E9" s="19" t="s">
        <v>106</v>
      </c>
    </row>
    <row r="10" customFormat="false" ht="19.5" hidden="false" customHeight="true" outlineLevel="0" collapsed="false">
      <c r="A10" s="10" t="s">
        <v>107</v>
      </c>
      <c r="B10" s="43" t="n">
        <v>0.02</v>
      </c>
      <c r="C10" s="28" t="n">
        <f aca="false">Eingabe!B30</f>
        <v>0.015</v>
      </c>
      <c r="D10" s="43" t="n">
        <v>0.005</v>
      </c>
      <c r="E10" s="21" t="s">
        <v>108</v>
      </c>
    </row>
    <row r="12" customFormat="false" ht="19.5" hidden="false" customHeight="true" outlineLevel="0" collapsed="false">
      <c r="A12" s="3" t="s">
        <v>109</v>
      </c>
      <c r="B12" s="3"/>
      <c r="C12" s="3"/>
      <c r="D12" s="3"/>
    </row>
    <row r="13" customFormat="false" ht="19.5" hidden="false" customHeight="true" outlineLevel="0" collapsed="false">
      <c r="A13" s="44" t="s">
        <v>110</v>
      </c>
      <c r="B13" s="44" t="s">
        <v>97</v>
      </c>
      <c r="C13" s="44" t="s">
        <v>111</v>
      </c>
      <c r="D13" s="44" t="s">
        <v>99</v>
      </c>
      <c r="E13" s="44" t="s">
        <v>112</v>
      </c>
    </row>
    <row r="14" customFormat="false" ht="25.5" hidden="false" customHeight="true" outlineLevel="0" collapsed="false">
      <c r="A14" s="30" t="s">
        <v>113</v>
      </c>
      <c r="B14" s="45" t="n">
        <f aca="false">(B5*12*(1-B6))-B7-B8-B9</f>
        <v>7438</v>
      </c>
      <c r="C14" s="46" t="n">
        <f aca="false">(C5*12*(1-C6))-C7-C8-C9</f>
        <v>9168</v>
      </c>
      <c r="D14" s="47" t="n">
        <f aca="false">(D5*12*(1-D6))-D7-D8-D9</f>
        <v>-82</v>
      </c>
      <c r="E14" s="30" t="s">
        <v>114</v>
      </c>
    </row>
    <row r="15" customFormat="false" ht="21.75" hidden="false" customHeight="true" outlineLevel="0" collapsed="false">
      <c r="A15" s="13" t="s">
        <v>115</v>
      </c>
      <c r="B15" s="14" t="n">
        <f aca="false">B14*Eingabe!$B$29</f>
        <v>74380</v>
      </c>
      <c r="C15" s="14" t="n">
        <f aca="false">C14*Eingabe!$B$29</f>
        <v>91680</v>
      </c>
      <c r="D15" s="14" t="n">
        <f aca="false">D14*Eingabe!$B$29</f>
        <v>-820</v>
      </c>
      <c r="E15" s="13" t="s">
        <v>116</v>
      </c>
    </row>
    <row r="17" customFormat="false" ht="30" hidden="false" customHeight="true" outlineLevel="0" collapsed="false">
      <c r="A17" s="17" t="s">
        <v>117</v>
      </c>
      <c r="B17" s="17"/>
      <c r="C17" s="17"/>
      <c r="D17" s="17"/>
      <c r="E17" s="17"/>
    </row>
  </sheetData>
  <mergeCells count="4">
    <mergeCell ref="A1:E1"/>
    <mergeCell ref="A2:E2"/>
    <mergeCell ref="A12:D12"/>
    <mergeCell ref="A17:E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39C12"/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4"/>
    <col collapsed="false" customWidth="true" hidden="false" outlineLevel="0" max="3" min="3" style="0" width="30"/>
  </cols>
  <sheetData>
    <row r="1" customFormat="false" ht="36" hidden="false" customHeight="true" outlineLevel="0" collapsed="false">
      <c r="A1" s="1" t="s">
        <v>118</v>
      </c>
      <c r="B1" s="1"/>
      <c r="C1" s="1"/>
    </row>
    <row r="2" customFormat="false" ht="18" hidden="false" customHeight="true" outlineLevel="0" collapsed="false">
      <c r="A2" s="2" t="s">
        <v>119</v>
      </c>
      <c r="B2" s="2"/>
      <c r="C2" s="2"/>
    </row>
    <row r="3" customFormat="false" ht="19.5" hidden="false" customHeight="true" outlineLevel="0" collapsed="false">
      <c r="A3" s="3" t="s">
        <v>120</v>
      </c>
      <c r="B3" s="3"/>
      <c r="C3" s="3"/>
      <c r="D3" s="3"/>
    </row>
    <row r="4" customFormat="false" ht="27.75" hidden="false" customHeight="true" outlineLevel="0" collapsed="false">
      <c r="A4" s="4" t="s">
        <v>121</v>
      </c>
      <c r="B4" s="4" t="s">
        <v>4</v>
      </c>
      <c r="C4" s="4" t="s">
        <v>122</v>
      </c>
    </row>
    <row r="5" customFormat="false" ht="19.5" hidden="false" customHeight="true" outlineLevel="0" collapsed="false">
      <c r="A5" s="12" t="s">
        <v>123</v>
      </c>
      <c r="B5" s="18" t="n">
        <f aca="false">Eingabe!B5</f>
        <v>1200</v>
      </c>
      <c r="C5" s="12" t="s">
        <v>124</v>
      </c>
    </row>
    <row r="6" customFormat="false" ht="19.5" hidden="false" customHeight="true" outlineLevel="0" collapsed="false">
      <c r="A6" s="10" t="s">
        <v>8</v>
      </c>
      <c r="B6" s="28" t="n">
        <f aca="false">Eingabe!B6</f>
        <v>0.03</v>
      </c>
      <c r="C6" s="10" t="s">
        <v>125</v>
      </c>
    </row>
    <row r="7" customFormat="false" ht="19.5" hidden="false" customHeight="true" outlineLevel="0" collapsed="false">
      <c r="A7" s="12" t="s">
        <v>126</v>
      </c>
      <c r="B7" s="18" t="n">
        <f aca="false">Eingabe!B14</f>
        <v>0</v>
      </c>
      <c r="C7" s="12" t="s">
        <v>127</v>
      </c>
    </row>
    <row r="8" customFormat="false" ht="19.5" hidden="false" customHeight="true" outlineLevel="0" collapsed="false">
      <c r="A8" s="10" t="s">
        <v>104</v>
      </c>
      <c r="B8" s="26" t="n">
        <f aca="false">Eingabe!B20</f>
        <v>0</v>
      </c>
      <c r="C8" s="10" t="s">
        <v>128</v>
      </c>
    </row>
    <row r="9" customFormat="false" ht="19.5" hidden="false" customHeight="true" outlineLevel="0" collapsed="false">
      <c r="A9" s="12" t="s">
        <v>26</v>
      </c>
      <c r="B9" s="18" t="n">
        <f aca="false">Eingabe!B24</f>
        <v>4800</v>
      </c>
      <c r="C9" s="12" t="s">
        <v>129</v>
      </c>
    </row>
    <row r="10" customFormat="false" ht="19.5" hidden="false" customHeight="true" outlineLevel="0" collapsed="false">
      <c r="A10" s="10" t="s">
        <v>130</v>
      </c>
      <c r="B10" s="48" t="n">
        <f aca="false">Eingabe!B29</f>
        <v>10</v>
      </c>
      <c r="C10" s="10" t="s">
        <v>131</v>
      </c>
    </row>
    <row r="11" customFormat="false" ht="19.5" hidden="false" customHeight="true" outlineLevel="0" collapsed="false">
      <c r="A11" s="12" t="s">
        <v>33</v>
      </c>
      <c r="B11" s="22" t="n">
        <f aca="false">Eingabe!B30</f>
        <v>0.015</v>
      </c>
      <c r="C11" s="12" t="s">
        <v>132</v>
      </c>
    </row>
    <row r="13" customFormat="false" ht="19.5" hidden="false" customHeight="true" outlineLevel="0" collapsed="false">
      <c r="A13" s="3" t="s">
        <v>133</v>
      </c>
      <c r="B13" s="3"/>
      <c r="C13" s="3"/>
      <c r="D13" s="3"/>
    </row>
    <row r="14" customFormat="false" ht="27.75" hidden="false" customHeight="true" outlineLevel="0" collapsed="false">
      <c r="A14" s="4" t="s">
        <v>121</v>
      </c>
      <c r="B14" s="4" t="s">
        <v>4</v>
      </c>
      <c r="C14" s="4" t="s">
        <v>134</v>
      </c>
    </row>
    <row r="15" customFormat="false" ht="21.75" hidden="false" customHeight="true" outlineLevel="0" collapsed="false">
      <c r="A15" s="12" t="s">
        <v>46</v>
      </c>
      <c r="B15" s="29" t="n">
        <f aca="false">Berechnung!B9</f>
        <v>13968</v>
      </c>
      <c r="C15" s="12" t="s">
        <v>135</v>
      </c>
    </row>
    <row r="16" customFormat="false" ht="21.75" hidden="false" customHeight="true" outlineLevel="0" collapsed="false">
      <c r="A16" s="49" t="s">
        <v>136</v>
      </c>
      <c r="B16" s="50" t="n">
        <f aca="false">Berechnung!B36</f>
        <v>3768</v>
      </c>
      <c r="C16" s="49" t="s">
        <v>137</v>
      </c>
    </row>
    <row r="17" customFormat="false" ht="21.75" hidden="false" customHeight="true" outlineLevel="0" collapsed="false">
      <c r="A17" s="12" t="s">
        <v>138</v>
      </c>
      <c r="B17" s="29" t="n">
        <f aca="false">Berechnung!B36*Eingabe!B29</f>
        <v>37680</v>
      </c>
      <c r="C17" s="12" t="s">
        <v>116</v>
      </c>
    </row>
    <row r="18" customFormat="false" ht="21.75" hidden="false" customHeight="true" outlineLevel="0" collapsed="false">
      <c r="A18" s="10" t="s">
        <v>139</v>
      </c>
      <c r="B18" s="20" t="n">
        <f aca="false">Berechnung!B36</f>
        <v>3768</v>
      </c>
      <c r="C18" s="10" t="s">
        <v>140</v>
      </c>
    </row>
    <row r="19" customFormat="false" ht="21.75" hidden="false" customHeight="true" outlineLevel="0" collapsed="false">
      <c r="A19" s="12" t="s">
        <v>141</v>
      </c>
      <c r="B19" s="32" t="n">
        <f aca="false">Berechnung!B37</f>
        <v>0.0209333333333333</v>
      </c>
      <c r="C19" s="12" t="s">
        <v>142</v>
      </c>
    </row>
    <row r="20" customFormat="false" ht="21.75" hidden="false" customHeight="true" outlineLevel="0" collapsed="false">
      <c r="A20" s="10" t="s">
        <v>143</v>
      </c>
      <c r="B20" s="20" t="n">
        <f aca="false">Mehrjahresplan!M15</f>
        <v>55991.6412649815</v>
      </c>
      <c r="C20" s="10" t="s">
        <v>144</v>
      </c>
    </row>
    <row r="22" customFormat="false" ht="48" hidden="false" customHeight="true" outlineLevel="0" collapsed="false">
      <c r="A22" s="51" t="s">
        <v>145</v>
      </c>
      <c r="B22" s="51"/>
      <c r="C22" s="51"/>
    </row>
  </sheetData>
  <mergeCells count="5">
    <mergeCell ref="A1:C1"/>
    <mergeCell ref="A2:C2"/>
    <mergeCell ref="A3:D3"/>
    <mergeCell ref="A13:D13"/>
    <mergeCell ref="A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2026-04-13T09:19:22Z</dcterms:created>
  <dc:creator>openpyxl</dc:creator>
  <dc:description/>
  <dc:language>en-US</dc:language>
  <cp:lastModifiedBy/>
  <dcterms:modified xsi:type="dcterms:W3CDTF">2026-04-13T09:19:22Z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