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_rels/workbook.xml.rels" ContentType="application/vnd.openxmlformats-package.relationship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PSP Vorlage" sheetId="1" state="visible" r:id="rId2"/>
    <sheet name="Arbeitspakete" sheetId="2" state="visible" r:id="rId3"/>
    <sheet name="Phasenübersicht" sheetId="3" state="visible" r:id="rId4"/>
    <sheet name="PSP-Referenz &amp; Tipps" sheetId="4" state="visible" r:id="rId5"/>
  </sheet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<sst xmlns="http://schemas.openxmlformats.org/spreadsheetml/2006/main" count="287" uniqueCount="204">
  <si>
    <t xml:space="preserve">PROJEKTSTRUKTURPLAN (PSP) – WORK BREAKDOWN STRUCTURE</t>
  </si>
  <si>
    <t xml:space="preserve">Projektname:</t>
  </si>
  <si>
    <t xml:space="preserve">Website-Relaunch 2025</t>
  </si>
  <si>
    <t xml:space="preserve">Projektleiter:</t>
  </si>
  <si>
    <t xml:space="preserve">Version:</t>
  </si>
  <si>
    <t xml:space="preserve">1.0</t>
  </si>
  <si>
    <t xml:space="preserve">Datum:</t>
  </si>
  <si>
    <t xml:space="preserve">01.06.2025</t>
  </si>
  <si>
    <t xml:space="preserve">Scope/Ziel:</t>
  </si>
  <si>
    <t xml:space="preserve">Website-Relaunch inkl. CMS-Migration, responsive Design, SEO-Optimierung</t>
  </si>
  <si>
    <t xml:space="preserve">Gesamtstatus:</t>
  </si>
  <si>
    <t xml:space="preserve">In Bearbeitung</t>
  </si>
  <si>
    <t xml:space="preserve">Ebene 0 – Gesamtprojekt</t>
  </si>
  <si>
    <t xml:space="preserve">Ebene 1 – Teilprojekte / Phasen</t>
  </si>
  <si>
    <t xml:space="preserve">Ebene 2 – Aufgabengruppen</t>
  </si>
  <si>
    <t xml:space="preserve">Ebene 3 – Arbeitspakete</t>
  </si>
  <si>
    <t xml:space="preserve">Stundensatz (€/h):</t>
  </si>
  <si>
    <t xml:space="preserve">#</t>
  </si>
  <si>
    <t xml:space="preserve">PSP-Code</t>
  </si>
  <si>
    <t xml:space="preserve">Bezeichnung</t>
  </si>
  <si>
    <t xml:space="preserve">Ebene</t>
  </si>
  <si>
    <t xml:space="preserve">Verantwortlicher</t>
  </si>
  <si>
    <t xml:space="preserve">Aufwand (h)</t>
  </si>
  <si>
    <t xml:space="preserve">Kosten (€)</t>
  </si>
  <si>
    <t xml:space="preserve">Status</t>
  </si>
  <si>
    <t xml:space="preserve">Fortschritt (%)</t>
  </si>
  <si>
    <t xml:space="preserve">Notizen</t>
  </si>
  <si>
    <t xml:space="preserve">Max Mustermann</t>
  </si>
  <si>
    <t xml:space="preserve">Gesamtprojekt</t>
  </si>
  <si>
    <t xml:space="preserve">1.1</t>
  </si>
  <si>
    <t xml:space="preserve">    Konzeptionsphase</t>
  </si>
  <si>
    <t xml:space="preserve">Anna Schmidt</t>
  </si>
  <si>
    <t xml:space="preserve">Abgeschlossen</t>
  </si>
  <si>
    <t xml:space="preserve">1.1.1</t>
  </si>
  <si>
    <t xml:space="preserve">        Anforderungsanalyse</t>
  </si>
  <si>
    <t xml:space="preserve">Interviews, Workshops</t>
  </si>
  <si>
    <t xml:space="preserve">1.1.2</t>
  </si>
  <si>
    <t xml:space="preserve">        Zielgruppenanalyse</t>
  </si>
  <si>
    <t xml:space="preserve">Marco Bauer</t>
  </si>
  <si>
    <t xml:space="preserve">Persona-Dokument</t>
  </si>
  <si>
    <t xml:space="preserve">1.1.3</t>
  </si>
  <si>
    <t xml:space="preserve">        Budgetplanung</t>
  </si>
  <si>
    <t xml:space="preserve">1.2</t>
  </si>
  <si>
    <t xml:space="preserve">    Designphase</t>
  </si>
  <si>
    <t xml:space="preserve">Lisa Wagner</t>
  </si>
  <si>
    <t xml:space="preserve">1.2.1</t>
  </si>
  <si>
    <t xml:space="preserve">        Wireframes erstellen</t>
  </si>
  <si>
    <t xml:space="preserve">Figma</t>
  </si>
  <si>
    <t xml:space="preserve">1.2.2</t>
  </si>
  <si>
    <t xml:space="preserve">        UI-Design entwickeln</t>
  </si>
  <si>
    <t xml:space="preserve">Design System</t>
  </si>
  <si>
    <t xml:space="preserve">1.2.3</t>
  </si>
  <si>
    <t xml:space="preserve">        Designabnahme</t>
  </si>
  <si>
    <t xml:space="preserve">1.3</t>
  </si>
  <si>
    <t xml:space="preserve">    Entwicklungsphase</t>
  </si>
  <si>
    <t xml:space="preserve">Tom Richter</t>
  </si>
  <si>
    <t xml:space="preserve">1.3.1</t>
  </si>
  <si>
    <t xml:space="preserve">        Frontend-Entwicklung</t>
  </si>
  <si>
    <t xml:space="preserve">React / Next.js</t>
  </si>
  <si>
    <t xml:space="preserve">1.3.2</t>
  </si>
  <si>
    <t xml:space="preserve">        Backend-Integration</t>
  </si>
  <si>
    <t xml:space="preserve">Nina Hoffmann</t>
  </si>
  <si>
    <t xml:space="preserve">REST API / CMS</t>
  </si>
  <si>
    <t xml:space="preserve">1.3.3</t>
  </si>
  <si>
    <t xml:space="preserve">        Testing &amp; QA</t>
  </si>
  <si>
    <t xml:space="preserve">Offen</t>
  </si>
  <si>
    <t xml:space="preserve">Testplan liegt vor</t>
  </si>
  <si>
    <t xml:space="preserve">1.4</t>
  </si>
  <si>
    <t xml:space="preserve">    Abschlussphase</t>
  </si>
  <si>
    <t xml:space="preserve">1.4.1</t>
  </si>
  <si>
    <t xml:space="preserve">        Livegang</t>
  </si>
  <si>
    <t xml:space="preserve">Deployment-Checkliste</t>
  </si>
  <si>
    <t xml:space="preserve">1.4.2</t>
  </si>
  <si>
    <t xml:space="preserve">        Schulung</t>
  </si>
  <si>
    <t xml:space="preserve">Schulungsunterlagen</t>
  </si>
  <si>
    <t xml:space="preserve">1.4.3</t>
  </si>
  <si>
    <t xml:space="preserve">        Projektabschlussbericht</t>
  </si>
  <si>
    <t xml:space="preserve">GESAMTSUMME PROJEKT</t>
  </si>
  <si>
    <t xml:space="preserve">ARBEITSPAKETE – DETAILANSICHT</t>
  </si>
  <si>
    <t xml:space="preserve">Projekt: Website-Relaunch 2025</t>
  </si>
  <si>
    <t xml:space="preserve">8/80-Regel: AP zwischen 8 h und 80 h</t>
  </si>
  <si>
    <t xml:space="preserve">100%-Regel: Alle APs decken übergeordnetes Element vollständig ab</t>
  </si>
  <si>
    <t xml:space="preserve">🟡 Gelb = Aufwand &lt; 8 h (zu klein)    🔴 Rot = Aufwand &gt; 80 h (zu groß)    🟢 Grün = Aufwand OK (8–80 h)</t>
  </si>
  <si>
    <t xml:space="preserve">Arbeitspaket-Bezeichnung</t>
  </si>
  <si>
    <t xml:space="preserve">Starttermin</t>
  </si>
  <si>
    <t xml:space="preserve">Ergebnisse / Lieferobjekte</t>
  </si>
  <si>
    <t xml:space="preserve">Anforderungsanalyse</t>
  </si>
  <si>
    <t xml:space="preserve">01.04.2025</t>
  </si>
  <si>
    <t xml:space="preserve">Anforderungsdokument, Interview-Protokolle</t>
  </si>
  <si>
    <t xml:space="preserve">Zielgruppenanalyse</t>
  </si>
  <si>
    <t xml:space="preserve">03.04.2025</t>
  </si>
  <si>
    <t xml:space="preserve">Persona-Dokument, Journey Map</t>
  </si>
  <si>
    <t xml:space="preserve">Budgetplanung</t>
  </si>
  <si>
    <t xml:space="preserve">07.04.2025</t>
  </si>
  <si>
    <t xml:space="preserve">Genehmigtes Budget-Dokument</t>
  </si>
  <si>
    <t xml:space="preserve">Wireframes erstellen</t>
  </si>
  <si>
    <t xml:space="preserve">14.04.2025</t>
  </si>
  <si>
    <t xml:space="preserve">Figma-Wireframes (alle Seiten)</t>
  </si>
  <si>
    <t xml:space="preserve">UI-Design entwickeln</t>
  </si>
  <si>
    <t xml:space="preserve">21.04.2025</t>
  </si>
  <si>
    <t xml:space="preserve">Design System, Mockups</t>
  </si>
  <si>
    <t xml:space="preserve">Designabnahme</t>
  </si>
  <si>
    <t xml:space="preserve">06.05.2025</t>
  </si>
  <si>
    <t xml:space="preserve">Abnahme-Protokoll</t>
  </si>
  <si>
    <t xml:space="preserve">Frontend-Entwicklung</t>
  </si>
  <si>
    <t xml:space="preserve">12.05.2025</t>
  </si>
  <si>
    <t xml:space="preserve">Responsive Website (React/Next.js)</t>
  </si>
  <si>
    <t xml:space="preserve">Backend-Integration</t>
  </si>
  <si>
    <t xml:space="preserve">19.05.2025</t>
  </si>
  <si>
    <t xml:space="preserve">API-Endpoints, CMS-Integration</t>
  </si>
  <si>
    <t xml:space="preserve">Testing &amp; QA</t>
  </si>
  <si>
    <t xml:space="preserve">Testbericht, Bug-Liste</t>
  </si>
  <si>
    <t xml:space="preserve">Livegang</t>
  </si>
  <si>
    <t xml:space="preserve">Deployment-Protokoll</t>
  </si>
  <si>
    <t xml:space="preserve">Schulung</t>
  </si>
  <si>
    <t xml:space="preserve">Schulungsunterlagen, Teilnehmerliste</t>
  </si>
  <si>
    <t xml:space="preserve">Projektabschlussbericht</t>
  </si>
  <si>
    <t xml:space="preserve">Abschlussbericht, Lessons-Learned-Protokoll</t>
  </si>
  <si>
    <t xml:space="preserve">SUMME ARBEITSPAKETE</t>
  </si>
  <si>
    <t xml:space="preserve">PHASENÜBERSICHT – PROJEKT-DASHBOARD</t>
  </si>
  <si>
    <t xml:space="preserve">Gesamtstunden</t>
  </si>
  <si>
    <t xml:space="preserve">Gesamtkosten</t>
  </si>
  <si>
    <t xml:space="preserve">Gesamtfortschritt</t>
  </si>
  <si>
    <t xml:space="preserve">Arbeitspakete gesamt</t>
  </si>
  <si>
    <t xml:space="preserve">Abgeschlossene APs</t>
  </si>
  <si>
    <t xml:space="preserve">Offene APs</t>
  </si>
  <si>
    <t xml:space="preserve">Phase</t>
  </si>
  <si>
    <t xml:space="preserve">Stunden (geplant)</t>
  </si>
  <si>
    <t xml:space="preserve">Phase-Anteil (%)</t>
  </si>
  <si>
    <t xml:space="preserve">1.1 Konzeptionsphase</t>
  </si>
  <si>
    <t xml:space="preserve">1.2 Designphase</t>
  </si>
  <si>
    <t xml:space="preserve">1.3 Entwicklungsphase</t>
  </si>
  <si>
    <t xml:space="preserve">1.4 Abschlussphase</t>
  </si>
  <si>
    <t xml:space="preserve">GESAMT</t>
  </si>
  <si>
    <t xml:space="preserve">PSP-REFERENZ – DIN 69901 LEITFADEN</t>
  </si>
  <si>
    <t xml:space="preserve">PSP-EBENEN NACH DIN 69901</t>
  </si>
  <si>
    <t xml:space="preserve">Bezeichnung / Beispiel</t>
  </si>
  <si>
    <t xml:space="preserve">Typische Anzahl / Hinweis</t>
  </si>
  <si>
    <t xml:space="preserve">0 – Gesamtprojekt</t>
  </si>
  <si>
    <t xml:space="preserve">Website-Relaunch 2025
Wurzelelement des PSP</t>
  </si>
  <si>
    <t xml:space="preserve">1 (einmalig)</t>
  </si>
  <si>
    <t xml:space="preserve">1 – Teilprojekte / Phasen</t>
  </si>
  <si>
    <t xml:space="preserve">Konzeption, Design, Entwicklung, Abschluss
Hauptgliederung des Projekts</t>
  </si>
  <si>
    <t xml:space="preserve">3–7 Phasen</t>
  </si>
  <si>
    <t xml:space="preserve">2 – Aufgabengruppen</t>
  </si>
  <si>
    <t xml:space="preserve">Wireframes, Prototyp, Review
Zwischengliederung</t>
  </si>
  <si>
    <t xml:space="preserve">Mehrere pro Teilprojekt</t>
  </si>
  <si>
    <t xml:space="preserve">3 – Arbeitspakete</t>
  </si>
  <si>
    <t xml:space="preserve">Startseite gestalten
Kleinste planbare Einheit (8–80 h)</t>
  </si>
  <si>
    <t xml:space="preserve">8–80 Arbeitspakete gesamt</t>
  </si>
  <si>
    <t xml:space="preserve">PSP-CODES – NUMERISCHES SYSTEM</t>
  </si>
  <si>
    <t xml:space="preserve">Bedeutung</t>
  </si>
  <si>
    <t xml:space="preserve">Beispiel</t>
  </si>
  <si>
    <t xml:space="preserve">Gesamtprojekt (Ebene 0)</t>
  </si>
  <si>
    <t xml:space="preserve">Erstes Teilprojekt (Ebene 1)</t>
  </si>
  <si>
    <t xml:space="preserve">Konzeptionsphase</t>
  </si>
  <si>
    <t xml:space="preserve">Erstes AP in Teilprojekt 1.1 (Ebene 2/3)</t>
  </si>
  <si>
    <t xml:space="preserve">Drittes AP in Teilprojekt 1.2</t>
  </si>
  <si>
    <t xml:space="preserve">Dreiebenenregel</t>
  </si>
  <si>
    <t xml:space="preserve">Mehr als 4 Ebenen (z.B. 1.1.1.2) wird unhandlich.
Stoppen Sie auf Ebene 3 oder 4.</t>
  </si>
  <si>
    <t xml:space="preserve">→ Max. 4 Ebenen empfohlen</t>
  </si>
  <si>
    <t xml:space="preserve">REGELN &amp; BEST PRACTICES</t>
  </si>
  <si>
    <t xml:space="preserve">Regel</t>
  </si>
  <si>
    <t xml:space="preserve">Beschreibung</t>
  </si>
  <si>
    <t xml:space="preserve">Beispiel / Hinweis</t>
  </si>
  <si>
    <t xml:space="preserve">100%-Regel</t>
  </si>
  <si>
    <t xml:space="preserve">Die Summe aller untergeordneten Elemente
muss exakt 100% des übergeordneten abdecken.
Kein Anteil darf fehlen oder doppelt vorkommen.</t>
  </si>
  <si>
    <t xml:space="preserve">Konzeption + Design + Entwicklung + Abschluss = 100% Projekt</t>
  </si>
  <si>
    <t xml:space="preserve">8/80-Regel</t>
  </si>
  <si>
    <t xml:space="preserve">Ein Arbeitspaket soll zwischen 8 h und 80 h umfassen.
Zu klein = schlecht steuerbar, zu groß = zu unscharf.</t>
  </si>
  <si>
    <t xml:space="preserve">Rote Markierung &gt; 80 h, gelbe Markierung &lt; 8 h</t>
  </si>
  <si>
    <t xml:space="preserve">1 Verantwortlicher</t>
  </si>
  <si>
    <t xml:space="preserve">Jedes Arbeitspaket hat genau EINEN Verantwortlichen.
Mehrere Verantwortliche = Verantwortungsdiffusion.</t>
  </si>
  <si>
    <t xml:space="preserve">Nicht 'Team', sondern 'Anna Schmidt'</t>
  </si>
  <si>
    <t xml:space="preserve">Tätigkeitswörter</t>
  </si>
  <si>
    <t xml:space="preserve">APs als Handlungen formulieren, nicht als Substantive.</t>
  </si>
  <si>
    <t xml:space="preserve">'Anforderungen analysieren' statt 'Anforderungen'</t>
  </si>
  <si>
    <t xml:space="preserve">Trennung von PSP &amp; Terminplan</t>
  </si>
  <si>
    <t xml:space="preserve">PSP zeigt WAS getan wird, Gantt-Diagramm zeigt WANN.
Zeitangaben gehören NICHT in den PSP.</t>
  </si>
  <si>
    <t xml:space="preserve">Zeitplanung → separater Gantt-Plan</t>
  </si>
  <si>
    <t xml:space="preserve">Versionierung</t>
  </si>
  <si>
    <t xml:space="preserve">Dateiname mit Datum: PSP_Projekt_2025-06-01.xlsx
Änderungen dokumentieren, alten Stand nicht löschen.</t>
  </si>
  <si>
    <t xml:space="preserve">V1.0, V1.1, V2.0 …</t>
  </si>
  <si>
    <t xml:space="preserve">Blattschutz</t>
  </si>
  <si>
    <t xml:space="preserve">Formel- und Strukturspalten mit Excel-Blattschutz
vor versehentlichen Änderungen schützen.</t>
  </si>
  <si>
    <t xml:space="preserve">Ansicht → Blatt schützen</t>
  </si>
  <si>
    <t xml:space="preserve">HÄUFIGE FEHLER</t>
  </si>
  <si>
    <t xml:space="preserve">Fehler</t>
  </si>
  <si>
    <t xml:space="preserve">Lösung</t>
  </si>
  <si>
    <t xml:space="preserve">PSP = Terminplan</t>
  </si>
  <si>
    <t xml:space="preserve">PSP mit Gantt/Terminplan verwechselt.</t>
  </si>
  <si>
    <t xml:space="preserve">PSP zeigt WAS – Gantt zeigt WANN.</t>
  </si>
  <si>
    <t xml:space="preserve">Zu tief gegliedert</t>
  </si>
  <si>
    <t xml:space="preserve">Mehr als 4–5 Ebenen machen PSP unwartbar.</t>
  </si>
  <si>
    <t xml:space="preserve">Stoppen wenn APs eindeutig abgrenzbar.</t>
  </si>
  <si>
    <t xml:space="preserve">100%-Regel verletzt</t>
  </si>
  <si>
    <t xml:space="preserve">Teile des Projekts fehlen oder sind doppelt.</t>
  </si>
  <si>
    <t xml:space="preserve">Regelmäßig prüfen: alle Pakete einer Ebene = 100%.</t>
  </si>
  <si>
    <t xml:space="preserve">Mehrere Verantwortliche</t>
  </si>
  <si>
    <t xml:space="preserve">Mehrere Personen für ein AP eingeteilt.</t>
  </si>
  <si>
    <t xml:space="preserve">Exakt einen Verantwortlichen pro AP bestimmen.</t>
  </si>
  <si>
    <t xml:space="preserve">PSP nicht aktuell</t>
  </si>
  <si>
    <t xml:space="preserve">Bei Scope-Änderungen nicht angepasst.</t>
  </si>
  <si>
    <t xml:space="preserve">PSP zeitnah bei jeder Änderung aktualisieren.</t>
  </si>
</sst>
</file>

<file path=xl/styles.xml><?xml version="1.0" encoding="utf-8"?>
<styleSheet xmlns="http://schemas.openxmlformats.org/spreadsheetml/2006/main">
  <numFmts count="9">
    <numFmt numFmtId="164" formatCode="General"/>
    <numFmt numFmtId="165" formatCode="#,##0.00&quot; €/h&quot;"/>
    <numFmt numFmtId="166" formatCode="#,##0.0"/>
    <numFmt numFmtId="167" formatCode="#,##0.00&quot; €&quot;"/>
    <numFmt numFmtId="168" formatCode="0%"/>
    <numFmt numFmtId="169" formatCode="dd\.mm\.yyyy"/>
    <numFmt numFmtId="170" formatCode="#,##0.0&quot; h&quot;"/>
    <numFmt numFmtId="171" formatCode="0"/>
    <numFmt numFmtId="172" formatCode="0.0%"/>
  </numFmts>
  <fonts count="29">
    <font>
      <sz val="11"/>
      <color rgb="FF000000"/>
      <name val="Calibri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6"/>
      <color rgb="FFFFFFFF"/>
      <name val="Arial"/>
      <family val="0"/>
      <charset val="1"/>
    </font>
    <font>
      <b val="true"/>
      <sz val="9"/>
      <color rgb="FF000000"/>
      <name val="Arial"/>
      <family val="0"/>
      <charset val="1"/>
    </font>
    <font>
      <sz val="9"/>
      <color rgb="FF0000FF"/>
      <name val="Arial"/>
      <family val="0"/>
      <charset val="1"/>
    </font>
    <font>
      <b val="true"/>
      <sz val="9"/>
      <name val="Arial"/>
      <family val="0"/>
      <charset val="1"/>
    </font>
    <font>
      <b val="true"/>
      <sz val="8"/>
      <color rgb="FFFFFFFF"/>
      <name val="Arial"/>
      <family val="0"/>
      <charset val="1"/>
    </font>
    <font>
      <b val="true"/>
      <sz val="8"/>
      <color rgb="FF000000"/>
      <name val="Arial"/>
      <family val="0"/>
      <charset val="1"/>
    </font>
    <font>
      <b val="true"/>
      <sz val="9"/>
      <color rgb="FF0000FF"/>
      <name val="Arial"/>
      <family val="0"/>
      <charset val="1"/>
    </font>
    <font>
      <b val="true"/>
      <sz val="10"/>
      <color rgb="FFFFFFFF"/>
      <name val="Arial"/>
      <family val="0"/>
      <charset val="1"/>
    </font>
    <font>
      <b val="true"/>
      <sz val="13"/>
      <color rgb="FFFFFFFF"/>
      <name val="Arial"/>
      <family val="0"/>
      <charset val="1"/>
    </font>
    <font>
      <sz val="9"/>
      <color rgb="FFFFFFFF"/>
      <name val="Arial"/>
      <family val="0"/>
      <charset val="1"/>
    </font>
    <font>
      <b val="true"/>
      <sz val="9"/>
      <color rgb="FFFFFFFF"/>
      <name val="Arial"/>
      <family val="0"/>
      <charset val="1"/>
    </font>
    <font>
      <sz val="9"/>
      <color rgb="FF595959"/>
      <name val="Arial"/>
      <family val="0"/>
      <charset val="1"/>
    </font>
    <font>
      <b val="true"/>
      <sz val="11"/>
      <color rgb="FFFFFFFF"/>
      <name val="Arial"/>
      <family val="0"/>
      <charset val="1"/>
    </font>
    <font>
      <b val="true"/>
      <sz val="15"/>
      <color rgb="FFFFFFFF"/>
      <name val="Arial"/>
      <family val="0"/>
      <charset val="1"/>
    </font>
    <font>
      <i val="true"/>
      <sz val="9"/>
      <color rgb="FF595959"/>
      <name val="Arial"/>
      <family val="0"/>
      <charset val="1"/>
    </font>
    <font>
      <b val="true"/>
      <sz val="9"/>
      <color rgb="FF595959"/>
      <name val="Arial"/>
      <family val="0"/>
      <charset val="1"/>
    </font>
    <font>
      <b val="true"/>
      <sz val="9"/>
      <color rgb="FF2E6DA4"/>
      <name val="Arial"/>
      <family val="0"/>
      <charset val="1"/>
    </font>
    <font>
      <sz val="9"/>
      <name val="Arial"/>
      <family val="0"/>
      <charset val="1"/>
    </font>
    <font>
      <b val="true"/>
      <sz val="16"/>
      <color rgb="FF2E6DA4"/>
      <name val="Arial"/>
      <family val="0"/>
      <charset val="1"/>
    </font>
    <font>
      <b val="true"/>
      <sz val="16"/>
      <color rgb="FF1E3A5F"/>
      <name val="Arial"/>
      <family val="0"/>
      <charset val="1"/>
    </font>
    <font>
      <b val="true"/>
      <sz val="16"/>
      <color rgb="FF1A7A4A"/>
      <name val="Arial"/>
      <family val="0"/>
      <charset val="1"/>
    </font>
    <font>
      <b val="true"/>
      <sz val="16"/>
      <color rgb="FF4A90D9"/>
      <name val="Arial"/>
      <family val="0"/>
      <charset val="1"/>
    </font>
    <font>
      <b val="true"/>
      <sz val="16"/>
      <color rgb="FFE69B00"/>
      <name val="Arial"/>
      <family val="0"/>
      <charset val="1"/>
    </font>
    <font>
      <b val="true"/>
      <sz val="10"/>
      <name val="Arial"/>
      <family val="0"/>
      <charset val="1"/>
    </font>
    <font>
      <sz val="10"/>
      <name val="Arial"/>
      <family val="0"/>
      <charset val="1"/>
    </font>
  </fonts>
  <fills count="19">
    <fill>
      <patternFill patternType="none"/>
    </fill>
    <fill>
      <patternFill patternType="gray125"/>
    </fill>
    <fill>
      <patternFill patternType="solid">
        <fgColor rgb="FF1E3A5F"/>
        <bgColor rgb="FF333399"/>
      </patternFill>
    </fill>
    <fill>
      <patternFill patternType="solid">
        <fgColor rgb="FFF2F2F2"/>
        <bgColor rgb="FFEBF4FB"/>
      </patternFill>
    </fill>
    <fill>
      <patternFill patternType="solid">
        <fgColor rgb="FFFFF2CC"/>
        <bgColor rgb="FFFFE6CC"/>
      </patternFill>
    </fill>
    <fill>
      <patternFill patternType="solid">
        <fgColor rgb="FF2E6DA4"/>
        <bgColor rgb="FF008080"/>
      </patternFill>
    </fill>
    <fill>
      <patternFill patternType="solid">
        <fgColor rgb="FF4A90D9"/>
        <bgColor rgb="FF2E6DA4"/>
      </patternFill>
    </fill>
    <fill>
      <patternFill patternType="solid">
        <fgColor rgb="FFD6E4F0"/>
        <bgColor rgb="FFD5E8D4"/>
      </patternFill>
    </fill>
    <fill>
      <patternFill patternType="solid">
        <fgColor rgb="FFEBF4FB"/>
        <bgColor rgb="FFF2F2F2"/>
      </patternFill>
    </fill>
    <fill>
      <patternFill patternType="solid">
        <fgColor rgb="FFFFFFFF"/>
        <bgColor rgb="FFF7FBFF"/>
      </patternFill>
    </fill>
    <fill>
      <patternFill patternType="solid">
        <fgColor rgb="FFF7FBFF"/>
        <bgColor rgb="FFFFFFFF"/>
      </patternFill>
    </fill>
    <fill>
      <patternFill patternType="solid">
        <fgColor rgb="FFF4801A"/>
        <bgColor rgb="FFE69B00"/>
      </patternFill>
    </fill>
    <fill>
      <patternFill patternType="solid">
        <fgColor rgb="FF1A7A4A"/>
        <bgColor rgb="FF008080"/>
      </patternFill>
    </fill>
    <fill>
      <patternFill patternType="solid">
        <fgColor rgb="FFE69B00"/>
        <bgColor rgb="FFF4801A"/>
      </patternFill>
    </fill>
    <fill>
      <patternFill patternType="solid">
        <fgColor rgb="FFD5E8D4"/>
        <bgColor rgb="FFE2EFDA"/>
      </patternFill>
    </fill>
    <fill>
      <patternFill patternType="solid">
        <fgColor rgb="FFFFE6CC"/>
        <bgColor rgb="FFFCE4D6"/>
      </patternFill>
    </fill>
    <fill>
      <patternFill patternType="solid">
        <fgColor rgb="FFE1D5E7"/>
        <bgColor rgb="FFD6E4F0"/>
      </patternFill>
    </fill>
    <fill>
      <patternFill patternType="solid">
        <fgColor rgb="FF595959"/>
        <bgColor rgb="FF375623"/>
      </patternFill>
    </fill>
    <fill>
      <patternFill patternType="solid">
        <fgColor rgb="FFC0392B"/>
        <bgColor rgb="FF993366"/>
      </patternFill>
    </fill>
  </fills>
  <borders count="4">
    <border diagonalUp="false" diagonalDown="false">
      <left/>
      <right/>
      <top/>
      <bottom/>
      <diagonal/>
    </border>
    <border diagonalUp="false" diagonalDown="false">
      <left style="thin">
        <color rgb="FFBFBFBF"/>
      </left>
      <right style="thin">
        <color rgb="FFBFBFBF"/>
      </right>
      <top style="thin">
        <color rgb="FFBFBFBF"/>
      </top>
      <bottom style="thin">
        <color rgb="FFBFBFBF"/>
      </bottom>
      <diagonal/>
    </border>
    <border diagonalUp="false" diagonalDown="false">
      <left style="thin">
        <color rgb="FFBFBFBF"/>
      </left>
      <right/>
      <top style="thin">
        <color rgb="FFBFBFBF"/>
      </top>
      <bottom style="thin">
        <color rgb="FFBFBFBF"/>
      </bottom>
      <diagonal/>
    </border>
    <border diagonalUp="false" diagonalDown="false">
      <left style="thin">
        <color rgb="FF4A90D9"/>
      </left>
      <right style="thin">
        <color rgb="FF4A90D9"/>
      </right>
      <top style="thin">
        <color rgb="FF4A90D9"/>
      </top>
      <bottom style="thin">
        <color rgb="FF4A90D9"/>
      </bottom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120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2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5" fillId="3" borderId="1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6" fillId="4" borderId="1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7" fillId="3" borderId="2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6" fillId="4" borderId="2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7" fillId="3" borderId="1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6" fillId="4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0" fillId="2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2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8" fillId="5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8" fillId="6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9" fillId="7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9" fillId="3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10" fillId="4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1" fillId="2" borderId="3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2" fillId="2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2" fillId="2" borderId="1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13" fillId="2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3" fillId="2" borderId="1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6" fontId="14" fillId="2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7" fontId="14" fillId="2" borderId="1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8" fontId="0" fillId="2" borderId="1" xfId="0" applyFont="fals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5" fillId="2" borderId="1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16" fillId="5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6" fillId="5" borderId="1" xfId="0" applyFont="true" applyBorder="true" applyAlignment="true" applyProtection="false">
      <alignment horizontal="left" vertical="center" textRotation="0" wrapText="true" indent="1" shrinkToFit="false"/>
      <protection locked="true" hidden="false"/>
    </xf>
    <xf numFmtId="164" fontId="13" fillId="5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3" fillId="5" borderId="1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6" fontId="14" fillId="5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7" fontId="14" fillId="5" borderId="1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8" fontId="14" fillId="5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5" fillId="5" borderId="1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11" fillId="6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1" fillId="6" borderId="1" xfId="0" applyFont="true" applyBorder="true" applyAlignment="true" applyProtection="false">
      <alignment horizontal="left" vertical="center" textRotation="0" wrapText="true" indent="2" shrinkToFit="false"/>
      <protection locked="true" hidden="false"/>
    </xf>
    <xf numFmtId="164" fontId="13" fillId="6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3" fillId="6" borderId="1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6" fontId="6" fillId="6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7" fontId="13" fillId="6" borderId="1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8" fontId="6" fillId="6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5" fillId="8" borderId="1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11" fillId="2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6" fontId="11" fillId="2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7" fontId="11" fillId="2" borderId="1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0" fillId="2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11" fillId="2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7" fillId="5" borderId="0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7" fillId="3" borderId="2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18" fillId="3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0" fillId="5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9" fillId="3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4" fillId="5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20" fillId="9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21" fillId="9" borderId="1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6" fillId="9" borderId="1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6" fontId="6" fillId="9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7" fontId="21" fillId="9" borderId="1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6" fillId="9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8" fontId="6" fillId="9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9" fontId="6" fillId="9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5" fillId="9" borderId="1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20" fillId="10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21" fillId="10" borderId="1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6" fillId="10" borderId="1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6" fontId="6" fillId="10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7" fontId="21" fillId="10" borderId="1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6" fillId="10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8" fontId="6" fillId="10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9" fontId="6" fillId="10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5" fillId="10" borderId="1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14" fillId="5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0" fillId="5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11" borderId="0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0" fillId="11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5" borderId="1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8" fillId="2" borderId="1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8" fillId="12" borderId="1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8" fillId="6" borderId="1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8" fillId="13" borderId="1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70" fontId="22" fillId="9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7" fontId="23" fillId="9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8" fontId="24" fillId="9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71" fontId="25" fillId="9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71" fontId="24" fillId="9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71" fontId="26" fillId="9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0" fillId="3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4" fillId="2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27" fillId="7" borderId="1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6" fontId="28" fillId="7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7" fontId="28" fillId="7" borderId="1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8" fontId="27" fillId="7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28" fillId="7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72" fontId="28" fillId="7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27" fillId="14" borderId="1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6" fontId="28" fillId="14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7" fontId="28" fillId="14" borderId="1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8" fontId="27" fillId="14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28" fillId="14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72" fontId="28" fillId="14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27" fillId="15" borderId="1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6" fontId="28" fillId="15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7" fontId="28" fillId="15" borderId="1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8" fontId="27" fillId="15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28" fillId="15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72" fontId="28" fillId="15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27" fillId="16" borderId="1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6" fontId="28" fillId="16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7" fontId="28" fillId="16" borderId="1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8" fontId="27" fillId="16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28" fillId="16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72" fontId="28" fillId="16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1" fillId="2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7" fillId="2" borderId="0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6" fillId="2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4" fillId="17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7" fillId="3" borderId="1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21" fillId="3" borderId="1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7" fillId="9" borderId="1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16" fillId="5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6" fillId="11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6" fillId="18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dxfs count="6">
    <dxf>
      <font>
        <name val="Arial"/>
        <charset val="1"/>
        <family val="0"/>
        <b val="1"/>
        <color rgb="FF375623"/>
        <sz val="9"/>
      </font>
      <fill>
        <patternFill>
          <bgColor rgb="FFE2EFDA"/>
        </patternFill>
      </fill>
    </dxf>
    <dxf>
      <font>
        <name val="Arial"/>
        <charset val="1"/>
        <family val="0"/>
        <b val="1"/>
        <color rgb="FF7F6000"/>
        <sz val="9"/>
      </font>
      <fill>
        <patternFill>
          <bgColor rgb="FFFFF2CC"/>
        </patternFill>
      </fill>
    </dxf>
    <dxf>
      <font>
        <name val="Arial"/>
        <charset val="1"/>
        <family val="0"/>
        <b val="1"/>
        <color rgb="FF9C0006"/>
        <sz val="9"/>
      </font>
      <fill>
        <patternFill>
          <bgColor rgb="FFFCE4D6"/>
        </patternFill>
      </fill>
    </dxf>
    <dxf>
      <font>
        <name val="Arial"/>
        <charset val="1"/>
        <family val="0"/>
        <b val="1"/>
        <color rgb="FF7F6000"/>
      </font>
      <fill>
        <patternFill>
          <bgColor rgb="FFFFF2CC"/>
        </patternFill>
      </fill>
    </dxf>
    <dxf>
      <font>
        <name val="Arial"/>
        <charset val="1"/>
        <family val="0"/>
        <b val="1"/>
        <color rgb="FF9C0006"/>
      </font>
      <fill>
        <patternFill>
          <bgColor rgb="FFFCE4D6"/>
        </patternFill>
      </fill>
    </dxf>
    <dxf>
      <font>
        <name val="Arial"/>
        <charset val="1"/>
        <family val="0"/>
        <b val="1"/>
        <color rgb="FF375623"/>
      </font>
      <fill>
        <patternFill>
          <bgColor rgb="FFE2EFDA"/>
        </patternFill>
      </fill>
    </dxf>
  </dxf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9C0006"/>
      <rgbColor rgb="FF008000"/>
      <rgbColor rgb="FF000080"/>
      <rgbColor rgb="FF7F6000"/>
      <rgbColor rgb="FF800080"/>
      <rgbColor rgb="FF1A7A4A"/>
      <rgbColor rgb="FFBFBFBF"/>
      <rgbColor rgb="FF808080"/>
      <rgbColor rgb="FF9999FF"/>
      <rgbColor rgb="FF993366"/>
      <rgbColor rgb="FFFFF2CC"/>
      <rgbColor rgb="FFEBF4FB"/>
      <rgbColor rgb="FF660066"/>
      <rgbColor rgb="FFFF8080"/>
      <rgbColor rgb="FF2E6DA4"/>
      <rgbColor rgb="FFE1D5E7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D6E4F0"/>
      <rgbColor rgb="FFE2EFDA"/>
      <rgbColor rgb="FFFFE6CC"/>
      <rgbColor rgb="FFD5E8D4"/>
      <rgbColor rgb="FFF2F2F2"/>
      <rgbColor rgb="FFF7FBFF"/>
      <rgbColor rgb="FFFCE4D6"/>
      <rgbColor rgb="FF4A90D9"/>
      <rgbColor rgb="FF33CCCC"/>
      <rgbColor rgb="FF99CC00"/>
      <rgbColor rgb="FFFFCC00"/>
      <rgbColor rgb="FFE69B00"/>
      <rgbColor rgb="FFF4801A"/>
      <rgbColor rgb="FF595959"/>
      <rgbColor rgb="FF969696"/>
      <rgbColor rgb="FF1E3A5F"/>
      <rgbColor rgb="FF339966"/>
      <rgbColor rgb="FF003300"/>
      <rgbColor rgb="FF333300"/>
      <rgbColor rgb="FFC0392B"/>
      <rgbColor rgb="FF993366"/>
      <rgbColor rgb="FF333399"/>
      <rgbColor rgb="FF37562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worksheet" Target="worksheets/sheet4.xml"/><Relationship Id="rId6" Type="http://schemas.openxmlformats.org/officeDocument/2006/relationships/sharedStrings" Target="sharedStrings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J26"/>
  <sheetViews>
    <sheetView showFormulas="false" showGridLines="false" showRowColHeaders="true" showZeros="true" rightToLeft="false" tabSelected="true" showOutlineSymbols="true" defaultGridColor="true" view="normal" topLeftCell="A1" colorId="64" zoomScale="100" zoomScaleNormal="100" zoomScalePageLayoutView="100" workbookViewId="0">
      <pane xSplit="0" ySplit="7" topLeftCell="A8" activePane="bottomLeft" state="frozen"/>
      <selection pane="topLeft" activeCell="A1" activeCellId="0" sqref="A1"/>
      <selection pane="bottomLeft" activeCell="A1" activeCellId="0" sqref="A1"/>
    </sheetView>
  </sheetViews>
  <sheetFormatPr defaultColWidth="8.5390625" defaultRowHeight="15" zeroHeight="false" outlineLevelRow="1" outlineLevelCol="0"/>
  <cols>
    <col collapsed="false" customWidth="true" hidden="false" outlineLevel="0" max="1" min="1" style="0" width="6"/>
    <col collapsed="false" customWidth="true" hidden="false" outlineLevel="0" max="2" min="2" style="0" width="14"/>
    <col collapsed="false" customWidth="true" hidden="false" outlineLevel="0" max="3" min="3" style="0" width="40"/>
    <col collapsed="false" customWidth="true" hidden="false" outlineLevel="0" max="4" min="4" style="0" width="10"/>
    <col collapsed="false" customWidth="true" hidden="false" outlineLevel="0" max="5" min="5" style="0" width="22"/>
    <col collapsed="false" customWidth="true" hidden="false" outlineLevel="0" max="7" min="6" style="0" width="14"/>
    <col collapsed="false" customWidth="true" hidden="false" outlineLevel="0" max="8" min="8" style="0" width="16"/>
    <col collapsed="false" customWidth="true" hidden="false" outlineLevel="0" max="9" min="9" style="0" width="14"/>
    <col collapsed="false" customWidth="true" hidden="false" outlineLevel="0" max="10" min="10" style="0" width="18"/>
  </cols>
  <sheetData>
    <row r="1" customFormat="false" ht="21.75" hidden="false" customHeight="true" outlineLevel="0" collapsed="false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</row>
    <row r="2" customFormat="false" ht="13.5" hidden="false" customHeight="true" outlineLevel="0" collapsed="false">
      <c r="A2" s="1"/>
      <c r="B2" s="1"/>
      <c r="C2" s="1"/>
      <c r="D2" s="1"/>
      <c r="E2" s="1"/>
      <c r="F2" s="1"/>
      <c r="G2" s="1"/>
      <c r="H2" s="1"/>
      <c r="I2" s="1"/>
      <c r="J2" s="1"/>
    </row>
    <row r="3" customFormat="false" ht="19.5" hidden="false" customHeight="true" outlineLevel="0" collapsed="false">
      <c r="A3" s="2" t="s">
        <v>1</v>
      </c>
      <c r="B3" s="3" t="s">
        <v>2</v>
      </c>
      <c r="C3" s="2" t="s">
        <v>3</v>
      </c>
      <c r="D3" s="2"/>
      <c r="E3" s="2" t="s">
        <v>4</v>
      </c>
      <c r="F3" s="3" t="s">
        <v>5</v>
      </c>
      <c r="G3" s="3"/>
      <c r="H3" s="2" t="s">
        <v>6</v>
      </c>
      <c r="I3" s="3" t="s">
        <v>7</v>
      </c>
      <c r="J3" s="3"/>
    </row>
    <row r="4" customFormat="false" ht="19.5" hidden="false" customHeight="true" outlineLevel="0" collapsed="false">
      <c r="A4" s="4" t="s">
        <v>8</v>
      </c>
      <c r="B4" s="4"/>
      <c r="C4" s="5" t="s">
        <v>9</v>
      </c>
      <c r="D4" s="5"/>
      <c r="E4" s="5"/>
      <c r="F4" s="5"/>
      <c r="G4" s="5"/>
      <c r="H4" s="6" t="s">
        <v>10</v>
      </c>
      <c r="I4" s="7" t="s">
        <v>11</v>
      </c>
      <c r="J4" s="7"/>
    </row>
    <row r="5" customFormat="false" ht="6" hidden="false" customHeight="true" outlineLevel="0" collapsed="false">
      <c r="A5" s="8"/>
      <c r="B5" s="8"/>
      <c r="C5" s="8"/>
      <c r="D5" s="8"/>
      <c r="E5" s="8"/>
      <c r="F5" s="8"/>
      <c r="G5" s="8"/>
      <c r="H5" s="8"/>
      <c r="I5" s="8"/>
      <c r="J5" s="8"/>
    </row>
    <row r="6" customFormat="false" ht="18" hidden="false" customHeight="true" outlineLevel="0" collapsed="false">
      <c r="A6" s="9" t="s">
        <v>12</v>
      </c>
      <c r="B6" s="9"/>
      <c r="C6" s="10" t="s">
        <v>13</v>
      </c>
      <c r="D6" s="10"/>
      <c r="E6" s="11" t="s">
        <v>14</v>
      </c>
      <c r="F6" s="11"/>
      <c r="G6" s="12" t="s">
        <v>15</v>
      </c>
      <c r="H6" s="12"/>
      <c r="I6" s="13" t="s">
        <v>16</v>
      </c>
      <c r="J6" s="14" t="n">
        <v>80</v>
      </c>
    </row>
    <row r="7" customFormat="false" ht="31.5" hidden="false" customHeight="true" outlineLevel="0" collapsed="false">
      <c r="A7" s="15" t="s">
        <v>17</v>
      </c>
      <c r="B7" s="15" t="s">
        <v>18</v>
      </c>
      <c r="C7" s="15" t="s">
        <v>19</v>
      </c>
      <c r="D7" s="15" t="s">
        <v>20</v>
      </c>
      <c r="E7" s="15" t="s">
        <v>21</v>
      </c>
      <c r="F7" s="15" t="s">
        <v>22</v>
      </c>
      <c r="G7" s="15" t="s">
        <v>23</v>
      </c>
      <c r="H7" s="15" t="s">
        <v>24</v>
      </c>
      <c r="I7" s="15" t="s">
        <v>25</v>
      </c>
      <c r="J7" s="15" t="s">
        <v>26</v>
      </c>
    </row>
    <row r="8" customFormat="false" ht="19.5" hidden="false" customHeight="true" outlineLevel="0" collapsed="false">
      <c r="A8" s="9" t="n">
        <v>1</v>
      </c>
      <c r="B8" s="16" t="s">
        <v>5</v>
      </c>
      <c r="C8" s="17" t="s">
        <v>2</v>
      </c>
      <c r="D8" s="18" t="n">
        <v>0</v>
      </c>
      <c r="E8" s="19" t="s">
        <v>27</v>
      </c>
      <c r="F8" s="20" t="n">
        <v>0</v>
      </c>
      <c r="G8" s="21" t="n">
        <f aca="false">F8*$J$6</f>
        <v>0</v>
      </c>
      <c r="H8" s="18" t="s">
        <v>11</v>
      </c>
      <c r="I8" s="22"/>
      <c r="J8" s="23" t="s">
        <v>28</v>
      </c>
    </row>
    <row r="9" customFormat="false" ht="18" hidden="false" customHeight="true" outlineLevel="0" collapsed="false">
      <c r="A9" s="10" t="n">
        <v>2</v>
      </c>
      <c r="B9" s="24" t="s">
        <v>29</v>
      </c>
      <c r="C9" s="25" t="s">
        <v>30</v>
      </c>
      <c r="D9" s="26" t="n">
        <v>1</v>
      </c>
      <c r="E9" s="27" t="s">
        <v>31</v>
      </c>
      <c r="F9" s="28" t="n">
        <f aca="false">F10+F11+F12</f>
        <v>36</v>
      </c>
      <c r="G9" s="29" t="n">
        <f aca="false">F9*$J$6</f>
        <v>2880</v>
      </c>
      <c r="H9" s="26" t="s">
        <v>32</v>
      </c>
      <c r="I9" s="30" t="n">
        <f aca="false">IFERROR((F10*I10+F11*I11+F12*I12)/(F10+F11+F12),0)</f>
        <v>1</v>
      </c>
      <c r="J9" s="31"/>
    </row>
    <row r="10" customFormat="false" ht="18" hidden="false" customHeight="true" outlineLevel="1" collapsed="false">
      <c r="A10" s="11" t="n">
        <v>3</v>
      </c>
      <c r="B10" s="32" t="s">
        <v>33</v>
      </c>
      <c r="C10" s="33" t="s">
        <v>34</v>
      </c>
      <c r="D10" s="34" t="n">
        <v>2</v>
      </c>
      <c r="E10" s="35" t="s">
        <v>31</v>
      </c>
      <c r="F10" s="36" t="n">
        <v>16</v>
      </c>
      <c r="G10" s="37" t="n">
        <f aca="false">F10*$J$6</f>
        <v>1280</v>
      </c>
      <c r="H10" s="34" t="s">
        <v>32</v>
      </c>
      <c r="I10" s="38" t="n">
        <v>1</v>
      </c>
      <c r="J10" s="39" t="s">
        <v>35</v>
      </c>
    </row>
    <row r="11" customFormat="false" ht="18" hidden="false" customHeight="true" outlineLevel="1" collapsed="false">
      <c r="A11" s="11" t="n">
        <v>4</v>
      </c>
      <c r="B11" s="32" t="s">
        <v>36</v>
      </c>
      <c r="C11" s="33" t="s">
        <v>37</v>
      </c>
      <c r="D11" s="34" t="n">
        <v>2</v>
      </c>
      <c r="E11" s="35" t="s">
        <v>38</v>
      </c>
      <c r="F11" s="36" t="n">
        <v>12</v>
      </c>
      <c r="G11" s="37" t="n">
        <f aca="false">F11*$J$6</f>
        <v>960</v>
      </c>
      <c r="H11" s="34" t="s">
        <v>32</v>
      </c>
      <c r="I11" s="38" t="n">
        <v>1</v>
      </c>
      <c r="J11" s="39" t="s">
        <v>39</v>
      </c>
    </row>
    <row r="12" customFormat="false" ht="18" hidden="false" customHeight="true" outlineLevel="1" collapsed="false">
      <c r="A12" s="11" t="n">
        <v>5</v>
      </c>
      <c r="B12" s="32" t="s">
        <v>40</v>
      </c>
      <c r="C12" s="33" t="s">
        <v>41</v>
      </c>
      <c r="D12" s="34" t="n">
        <v>2</v>
      </c>
      <c r="E12" s="35" t="s">
        <v>27</v>
      </c>
      <c r="F12" s="36" t="n">
        <v>8</v>
      </c>
      <c r="G12" s="37" t="n">
        <f aca="false">F12*$J$6</f>
        <v>640</v>
      </c>
      <c r="H12" s="34" t="s">
        <v>32</v>
      </c>
      <c r="I12" s="38" t="n">
        <v>1</v>
      </c>
      <c r="J12" s="39"/>
    </row>
    <row r="13" customFormat="false" ht="18" hidden="false" customHeight="true" outlineLevel="0" collapsed="false">
      <c r="A13" s="10" t="n">
        <v>6</v>
      </c>
      <c r="B13" s="24" t="s">
        <v>42</v>
      </c>
      <c r="C13" s="25" t="s">
        <v>43</v>
      </c>
      <c r="D13" s="26" t="n">
        <v>1</v>
      </c>
      <c r="E13" s="27" t="s">
        <v>44</v>
      </c>
      <c r="F13" s="28" t="n">
        <f aca="false">F14+F15+F16</f>
        <v>68</v>
      </c>
      <c r="G13" s="29" t="n">
        <f aca="false">F13*$J$6</f>
        <v>5440</v>
      </c>
      <c r="H13" s="26" t="s">
        <v>32</v>
      </c>
      <c r="I13" s="30" t="n">
        <f aca="false">IFERROR((F14*I14+F15*I15+F16*I16)/(F14+F15+F16),0)</f>
        <v>1</v>
      </c>
      <c r="J13" s="31"/>
    </row>
    <row r="14" customFormat="false" ht="18" hidden="false" customHeight="true" outlineLevel="1" collapsed="false">
      <c r="A14" s="11" t="n">
        <v>7</v>
      </c>
      <c r="B14" s="32" t="s">
        <v>45</v>
      </c>
      <c r="C14" s="33" t="s">
        <v>46</v>
      </c>
      <c r="D14" s="34" t="n">
        <v>2</v>
      </c>
      <c r="E14" s="35" t="s">
        <v>44</v>
      </c>
      <c r="F14" s="36" t="n">
        <v>24</v>
      </c>
      <c r="G14" s="37" t="n">
        <f aca="false">F14*$J$6</f>
        <v>1920</v>
      </c>
      <c r="H14" s="34" t="s">
        <v>32</v>
      </c>
      <c r="I14" s="38" t="n">
        <v>1</v>
      </c>
      <c r="J14" s="39" t="s">
        <v>47</v>
      </c>
    </row>
    <row r="15" customFormat="false" ht="18" hidden="false" customHeight="true" outlineLevel="1" collapsed="false">
      <c r="A15" s="11" t="n">
        <v>8</v>
      </c>
      <c r="B15" s="32" t="s">
        <v>48</v>
      </c>
      <c r="C15" s="33" t="s">
        <v>49</v>
      </c>
      <c r="D15" s="34" t="n">
        <v>2</v>
      </c>
      <c r="E15" s="35" t="s">
        <v>44</v>
      </c>
      <c r="F15" s="36" t="n">
        <v>40</v>
      </c>
      <c r="G15" s="37" t="n">
        <f aca="false">F15*$J$6</f>
        <v>3200</v>
      </c>
      <c r="H15" s="34" t="s">
        <v>32</v>
      </c>
      <c r="I15" s="38" t="n">
        <v>1</v>
      </c>
      <c r="J15" s="39" t="s">
        <v>50</v>
      </c>
    </row>
    <row r="16" customFormat="false" ht="18" hidden="false" customHeight="true" outlineLevel="1" collapsed="false">
      <c r="A16" s="11" t="n">
        <v>9</v>
      </c>
      <c r="B16" s="32" t="s">
        <v>51</v>
      </c>
      <c r="C16" s="33" t="s">
        <v>52</v>
      </c>
      <c r="D16" s="34" t="n">
        <v>2</v>
      </c>
      <c r="E16" s="35" t="s">
        <v>27</v>
      </c>
      <c r="F16" s="36" t="n">
        <v>4</v>
      </c>
      <c r="G16" s="37" t="n">
        <f aca="false">F16*$J$6</f>
        <v>320</v>
      </c>
      <c r="H16" s="34" t="s">
        <v>32</v>
      </c>
      <c r="I16" s="38" t="n">
        <v>1</v>
      </c>
      <c r="J16" s="39"/>
    </row>
    <row r="17" customFormat="false" ht="18" hidden="false" customHeight="true" outlineLevel="0" collapsed="false">
      <c r="A17" s="10" t="n">
        <v>10</v>
      </c>
      <c r="B17" s="24" t="s">
        <v>53</v>
      </c>
      <c r="C17" s="25" t="s">
        <v>54</v>
      </c>
      <c r="D17" s="26" t="n">
        <v>1</v>
      </c>
      <c r="E17" s="27" t="s">
        <v>55</v>
      </c>
      <c r="F17" s="28" t="n">
        <f aca="false">F18+F19+F20</f>
        <v>172</v>
      </c>
      <c r="G17" s="29" t="n">
        <f aca="false">F17*$J$6</f>
        <v>13760</v>
      </c>
      <c r="H17" s="26" t="s">
        <v>11</v>
      </c>
      <c r="I17" s="30" t="n">
        <f aca="false">IFERROR((F18*I18+F19*I19+F20*I20)/(F18+F19+F20),0)</f>
        <v>0.441860465116279</v>
      </c>
      <c r="J17" s="31"/>
    </row>
    <row r="18" customFormat="false" ht="18" hidden="false" customHeight="true" outlineLevel="1" collapsed="false">
      <c r="A18" s="11" t="n">
        <v>11</v>
      </c>
      <c r="B18" s="32" t="s">
        <v>56</v>
      </c>
      <c r="C18" s="33" t="s">
        <v>57</v>
      </c>
      <c r="D18" s="34" t="n">
        <v>2</v>
      </c>
      <c r="E18" s="35" t="s">
        <v>55</v>
      </c>
      <c r="F18" s="36" t="n">
        <v>80</v>
      </c>
      <c r="G18" s="37" t="n">
        <f aca="false">F18*$J$6</f>
        <v>6400</v>
      </c>
      <c r="H18" s="34" t="s">
        <v>11</v>
      </c>
      <c r="I18" s="38" t="n">
        <v>0.65</v>
      </c>
      <c r="J18" s="39" t="s">
        <v>58</v>
      </c>
    </row>
    <row r="19" customFormat="false" ht="18" hidden="false" customHeight="true" outlineLevel="1" collapsed="false">
      <c r="A19" s="11" t="n">
        <v>12</v>
      </c>
      <c r="B19" s="32" t="s">
        <v>59</v>
      </c>
      <c r="C19" s="33" t="s">
        <v>60</v>
      </c>
      <c r="D19" s="34" t="n">
        <v>2</v>
      </c>
      <c r="E19" s="35" t="s">
        <v>61</v>
      </c>
      <c r="F19" s="36" t="n">
        <v>60</v>
      </c>
      <c r="G19" s="37" t="n">
        <f aca="false">F19*$J$6</f>
        <v>4800</v>
      </c>
      <c r="H19" s="34" t="s">
        <v>11</v>
      </c>
      <c r="I19" s="38" t="n">
        <v>0.4</v>
      </c>
      <c r="J19" s="39" t="s">
        <v>62</v>
      </c>
    </row>
    <row r="20" customFormat="false" ht="18" hidden="false" customHeight="true" outlineLevel="1" collapsed="false">
      <c r="A20" s="11" t="n">
        <v>13</v>
      </c>
      <c r="B20" s="32" t="s">
        <v>63</v>
      </c>
      <c r="C20" s="33" t="s">
        <v>64</v>
      </c>
      <c r="D20" s="34" t="n">
        <v>2</v>
      </c>
      <c r="E20" s="35" t="s">
        <v>55</v>
      </c>
      <c r="F20" s="36" t="n">
        <v>32</v>
      </c>
      <c r="G20" s="37" t="n">
        <f aca="false">F20*$J$6</f>
        <v>2560</v>
      </c>
      <c r="H20" s="34" t="s">
        <v>65</v>
      </c>
      <c r="I20" s="38" t="n">
        <v>0</v>
      </c>
      <c r="J20" s="39" t="s">
        <v>66</v>
      </c>
    </row>
    <row r="21" customFormat="false" ht="18" hidden="false" customHeight="true" outlineLevel="0" collapsed="false">
      <c r="A21" s="10" t="n">
        <v>14</v>
      </c>
      <c r="B21" s="24" t="s">
        <v>67</v>
      </c>
      <c r="C21" s="25" t="s">
        <v>68</v>
      </c>
      <c r="D21" s="26" t="n">
        <v>1</v>
      </c>
      <c r="E21" s="27" t="s">
        <v>27</v>
      </c>
      <c r="F21" s="28" t="n">
        <f aca="false">F22+F23+F24</f>
        <v>52</v>
      </c>
      <c r="G21" s="29" t="n">
        <f aca="false">F21*$J$6</f>
        <v>4160</v>
      </c>
      <c r="H21" s="26" t="s">
        <v>65</v>
      </c>
      <c r="I21" s="30" t="n">
        <f aca="false">IFERROR((F22*I22+F23*I23+F24*I24)/(F22+F23+F24),0)</f>
        <v>0</v>
      </c>
      <c r="J21" s="31"/>
    </row>
    <row r="22" customFormat="false" ht="18" hidden="false" customHeight="true" outlineLevel="1" collapsed="false">
      <c r="A22" s="11" t="n">
        <v>15</v>
      </c>
      <c r="B22" s="32" t="s">
        <v>69</v>
      </c>
      <c r="C22" s="33" t="s">
        <v>70</v>
      </c>
      <c r="D22" s="34" t="n">
        <v>2</v>
      </c>
      <c r="E22" s="35" t="s">
        <v>55</v>
      </c>
      <c r="F22" s="36" t="n">
        <v>16</v>
      </c>
      <c r="G22" s="37" t="n">
        <f aca="false">F22*$J$6</f>
        <v>1280</v>
      </c>
      <c r="H22" s="34" t="s">
        <v>65</v>
      </c>
      <c r="I22" s="38" t="n">
        <v>0</v>
      </c>
      <c r="J22" s="39" t="s">
        <v>71</v>
      </c>
    </row>
    <row r="23" customFormat="false" ht="18" hidden="false" customHeight="true" outlineLevel="1" collapsed="false">
      <c r="A23" s="11" t="n">
        <v>16</v>
      </c>
      <c r="B23" s="32" t="s">
        <v>72</v>
      </c>
      <c r="C23" s="33" t="s">
        <v>73</v>
      </c>
      <c r="D23" s="34" t="n">
        <v>2</v>
      </c>
      <c r="E23" s="35" t="s">
        <v>31</v>
      </c>
      <c r="F23" s="36" t="n">
        <v>24</v>
      </c>
      <c r="G23" s="37" t="n">
        <f aca="false">F23*$J$6</f>
        <v>1920</v>
      </c>
      <c r="H23" s="34" t="s">
        <v>65</v>
      </c>
      <c r="I23" s="38" t="n">
        <v>0</v>
      </c>
      <c r="J23" s="39" t="s">
        <v>74</v>
      </c>
    </row>
    <row r="24" customFormat="false" ht="18" hidden="false" customHeight="true" outlineLevel="1" collapsed="false">
      <c r="A24" s="11" t="n">
        <v>17</v>
      </c>
      <c r="B24" s="32" t="s">
        <v>75</v>
      </c>
      <c r="C24" s="33" t="s">
        <v>76</v>
      </c>
      <c r="D24" s="34" t="n">
        <v>2</v>
      </c>
      <c r="E24" s="35" t="s">
        <v>27</v>
      </c>
      <c r="F24" s="36" t="n">
        <v>12</v>
      </c>
      <c r="G24" s="37" t="n">
        <f aca="false">F24*$J$6</f>
        <v>960</v>
      </c>
      <c r="H24" s="34" t="s">
        <v>65</v>
      </c>
      <c r="I24" s="38" t="n">
        <v>0</v>
      </c>
      <c r="J24" s="39"/>
    </row>
    <row r="25" customFormat="false" ht="6" hidden="false" customHeight="true" outlineLevel="0" collapsed="false"/>
    <row r="26" customFormat="false" ht="21.75" hidden="false" customHeight="true" outlineLevel="0" collapsed="false">
      <c r="A26" s="40" t="s">
        <v>77</v>
      </c>
      <c r="B26" s="40"/>
      <c r="C26" s="40"/>
      <c r="D26" s="40"/>
      <c r="E26" s="40"/>
      <c r="F26" s="41" t="n">
        <f aca="false">F9+F13+F17+F21</f>
        <v>328</v>
      </c>
      <c r="G26" s="42" t="n">
        <f aca="false">G9+G13+G17+G21</f>
        <v>26240</v>
      </c>
      <c r="H26" s="43"/>
      <c r="I26" s="44" t="n">
        <f aca="false">IFERROR((F10*I10+F11*I11+F12*I12+F14*I14+F15*I15+F16*I16+F18*I18+F19*I19+F20*I20+F22*I22+F23*I23+F24*I24)/(F10+F11+F12+F14+F15+F16+F18+F19+F20+F22+F23+F24),0)</f>
        <v>0.548780487804878</v>
      </c>
      <c r="J26" s="43"/>
    </row>
  </sheetData>
  <mergeCells count="13">
    <mergeCell ref="A1:J2"/>
    <mergeCell ref="C3:D3"/>
    <mergeCell ref="F3:G3"/>
    <mergeCell ref="I3:J3"/>
    <mergeCell ref="A4:B4"/>
    <mergeCell ref="C4:G4"/>
    <mergeCell ref="I4:J4"/>
    <mergeCell ref="A5:J5"/>
    <mergeCell ref="A6:B6"/>
    <mergeCell ref="C6:D6"/>
    <mergeCell ref="E6:F6"/>
    <mergeCell ref="G6:H6"/>
    <mergeCell ref="A26:E26"/>
  </mergeCells>
  <conditionalFormatting sqref="H8:H24">
    <cfRule type="cellIs" priority="2" operator="equal" aboveAverage="0" equalAverage="0" bottom="0" percent="0" rank="0" text="" dxfId="0">
      <formula>"Abgeschlossen"</formula>
    </cfRule>
    <cfRule type="cellIs" priority="3" operator="equal" aboveAverage="0" equalAverage="0" bottom="0" percent="0" rank="0" text="" dxfId="1">
      <formula>"In Bearbeitung"</formula>
    </cfRule>
    <cfRule type="cellIs" priority="4" operator="equal" aboveAverage="0" equalAverage="0" bottom="0" percent="0" rank="0" text="" dxfId="2">
      <formula>"Offen"</formula>
    </cfRule>
  </conditionalFormatting>
  <conditionalFormatting sqref="I8:I24">
    <cfRule type="colorScale" priority="5">
      <colorScale>
        <cfvo type="num" val="0"/>
        <cfvo type="num" val="0.5"/>
        <cfvo type="num" val="1"/>
        <color rgb="FFFCE4D6"/>
        <color rgb="FFFFF2CC"/>
        <color rgb="FFE2EFDA"/>
      </colorScale>
    </cfRule>
  </conditionalFormatting>
  <dataValidations count="1">
    <dataValidation allowBlank="true" error="Bitte einen der vorgegebenen Status-Werte wählen." errorStyle="stop" errorTitle="Ungültige Eingabe" operator="between" showDropDown="false" showErrorMessage="true" showInputMessage="false" sqref="H8:H24" type="list">
      <formula1>"Offen,In Bearbeitung,Abgeschlossen"</formula1>
      <formula2>0</formula2>
    </dataValidation>
  </dataValidations>
  <printOptions headings="false" gridLines="false" gridLinesSet="true" horizontalCentered="false" verticalCentered="false"/>
  <pageMargins left="0.75" right="0.75" top="1" bottom="1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21"/>
  <sheetViews>
    <sheetView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0" ySplit="6" topLeftCell="A7" activePane="bottomLeft" state="frozen"/>
      <selection pane="topLeft" activeCell="A1" activeCellId="0" sqref="A1"/>
      <selection pane="bottomLeft" activeCell="A1" activeCellId="0" sqref="A1"/>
    </sheetView>
  </sheetViews>
  <sheetFormatPr defaultColWidth="8.5390625" defaultRowHeight="15" zeroHeight="false" outlineLevelRow="0" outlineLevelCol="0"/>
  <cols>
    <col collapsed="false" customWidth="true" hidden="false" outlineLevel="0" max="1" min="1" style="0" width="14"/>
    <col collapsed="false" customWidth="true" hidden="false" outlineLevel="0" max="2" min="2" style="0" width="36"/>
    <col collapsed="false" customWidth="true" hidden="false" outlineLevel="0" max="3" min="3" style="0" width="22"/>
    <col collapsed="false" customWidth="true" hidden="false" outlineLevel="0" max="4" min="4" style="0" width="12"/>
    <col collapsed="false" customWidth="true" hidden="false" outlineLevel="0" max="7" min="5" style="0" width="14"/>
    <col collapsed="false" customWidth="true" hidden="false" outlineLevel="0" max="8" min="8" style="0" width="22"/>
    <col collapsed="false" customWidth="true" hidden="false" outlineLevel="0" max="9" min="9" style="0" width="30"/>
  </cols>
  <sheetData>
    <row r="1" customFormat="false" ht="21.75" hidden="false" customHeight="true" outlineLevel="0" collapsed="false">
      <c r="A1" s="45" t="s">
        <v>78</v>
      </c>
      <c r="B1" s="45"/>
      <c r="C1" s="45"/>
      <c r="D1" s="45"/>
      <c r="E1" s="45"/>
      <c r="F1" s="45"/>
      <c r="G1" s="45"/>
      <c r="H1" s="45"/>
      <c r="I1" s="45"/>
    </row>
    <row r="2" customFormat="false" ht="13.5" hidden="false" customHeight="true" outlineLevel="0" collapsed="false">
      <c r="A2" s="45"/>
      <c r="B2" s="45"/>
      <c r="C2" s="45"/>
      <c r="D2" s="45"/>
      <c r="E2" s="45"/>
      <c r="F2" s="45"/>
      <c r="G2" s="45"/>
      <c r="H2" s="45"/>
      <c r="I2" s="45"/>
    </row>
    <row r="3" customFormat="false" ht="15" hidden="false" customHeight="true" outlineLevel="0" collapsed="false">
      <c r="A3" s="46" t="s">
        <v>79</v>
      </c>
      <c r="B3" s="46"/>
      <c r="C3" s="46"/>
      <c r="D3" s="47" t="s">
        <v>80</v>
      </c>
      <c r="E3" s="47"/>
      <c r="F3" s="47"/>
      <c r="G3" s="47" t="s">
        <v>81</v>
      </c>
      <c r="H3" s="47"/>
      <c r="I3" s="47"/>
    </row>
    <row r="4" customFormat="false" ht="6" hidden="false" customHeight="true" outlineLevel="0" collapsed="false">
      <c r="A4" s="48"/>
      <c r="B4" s="48"/>
      <c r="C4" s="48"/>
      <c r="D4" s="48"/>
      <c r="E4" s="48"/>
      <c r="F4" s="48"/>
      <c r="G4" s="48"/>
      <c r="H4" s="48"/>
      <c r="I4" s="48"/>
    </row>
    <row r="5" customFormat="false" ht="15.75" hidden="false" customHeight="true" outlineLevel="0" collapsed="false">
      <c r="A5" s="49" t="s">
        <v>82</v>
      </c>
      <c r="B5" s="49"/>
      <c r="C5" s="49"/>
      <c r="D5" s="49"/>
      <c r="E5" s="49"/>
      <c r="F5" s="49"/>
      <c r="G5" s="49"/>
      <c r="H5" s="49"/>
      <c r="I5" s="49"/>
    </row>
    <row r="6" customFormat="false" ht="6" hidden="false" customHeight="true" outlineLevel="0" collapsed="false"/>
    <row r="7" customFormat="false" ht="30" hidden="false" customHeight="true" outlineLevel="0" collapsed="false">
      <c r="A7" s="50" t="s">
        <v>18</v>
      </c>
      <c r="B7" s="50" t="s">
        <v>83</v>
      </c>
      <c r="C7" s="50" t="s">
        <v>21</v>
      </c>
      <c r="D7" s="50" t="s">
        <v>22</v>
      </c>
      <c r="E7" s="50" t="s">
        <v>23</v>
      </c>
      <c r="F7" s="50" t="s">
        <v>24</v>
      </c>
      <c r="G7" s="50" t="s">
        <v>25</v>
      </c>
      <c r="H7" s="50" t="s">
        <v>84</v>
      </c>
      <c r="I7" s="50" t="s">
        <v>85</v>
      </c>
    </row>
    <row r="8" customFormat="false" ht="18" hidden="false" customHeight="true" outlineLevel="0" collapsed="false">
      <c r="A8" s="51" t="s">
        <v>33</v>
      </c>
      <c r="B8" s="52" t="s">
        <v>86</v>
      </c>
      <c r="C8" s="53" t="s">
        <v>31</v>
      </c>
      <c r="D8" s="54" t="n">
        <v>16</v>
      </c>
      <c r="E8" s="55" t="n">
        <f aca="false">D8*'PSP Vorlage'!$J$6</f>
        <v>1280</v>
      </c>
      <c r="F8" s="56" t="s">
        <v>32</v>
      </c>
      <c r="G8" s="57" t="n">
        <v>1</v>
      </c>
      <c r="H8" s="58" t="s">
        <v>87</v>
      </c>
      <c r="I8" s="59" t="s">
        <v>88</v>
      </c>
    </row>
    <row r="9" customFormat="false" ht="18" hidden="false" customHeight="true" outlineLevel="0" collapsed="false">
      <c r="A9" s="60" t="s">
        <v>36</v>
      </c>
      <c r="B9" s="61" t="s">
        <v>89</v>
      </c>
      <c r="C9" s="62" t="s">
        <v>38</v>
      </c>
      <c r="D9" s="63" t="n">
        <v>12</v>
      </c>
      <c r="E9" s="64" t="n">
        <f aca="false">D9*'PSP Vorlage'!$J$6</f>
        <v>960</v>
      </c>
      <c r="F9" s="65" t="s">
        <v>32</v>
      </c>
      <c r="G9" s="66" t="n">
        <v>1</v>
      </c>
      <c r="H9" s="67" t="s">
        <v>90</v>
      </c>
      <c r="I9" s="68" t="s">
        <v>91</v>
      </c>
    </row>
    <row r="10" customFormat="false" ht="18" hidden="false" customHeight="true" outlineLevel="0" collapsed="false">
      <c r="A10" s="51" t="s">
        <v>40</v>
      </c>
      <c r="B10" s="52" t="s">
        <v>92</v>
      </c>
      <c r="C10" s="53" t="s">
        <v>27</v>
      </c>
      <c r="D10" s="54" t="n">
        <v>8</v>
      </c>
      <c r="E10" s="55" t="n">
        <f aca="false">D10*'PSP Vorlage'!$J$6</f>
        <v>640</v>
      </c>
      <c r="F10" s="56" t="s">
        <v>32</v>
      </c>
      <c r="G10" s="57" t="n">
        <v>1</v>
      </c>
      <c r="H10" s="58" t="s">
        <v>93</v>
      </c>
      <c r="I10" s="59" t="s">
        <v>94</v>
      </c>
    </row>
    <row r="11" customFormat="false" ht="18" hidden="false" customHeight="true" outlineLevel="0" collapsed="false">
      <c r="A11" s="60" t="s">
        <v>45</v>
      </c>
      <c r="B11" s="61" t="s">
        <v>95</v>
      </c>
      <c r="C11" s="62" t="s">
        <v>44</v>
      </c>
      <c r="D11" s="63" t="n">
        <v>24</v>
      </c>
      <c r="E11" s="64" t="n">
        <f aca="false">D11*'PSP Vorlage'!$J$6</f>
        <v>1920</v>
      </c>
      <c r="F11" s="65" t="s">
        <v>32</v>
      </c>
      <c r="G11" s="66" t="n">
        <v>1</v>
      </c>
      <c r="H11" s="67" t="s">
        <v>96</v>
      </c>
      <c r="I11" s="68" t="s">
        <v>97</v>
      </c>
    </row>
    <row r="12" customFormat="false" ht="18" hidden="false" customHeight="true" outlineLevel="0" collapsed="false">
      <c r="A12" s="51" t="s">
        <v>48</v>
      </c>
      <c r="B12" s="52" t="s">
        <v>98</v>
      </c>
      <c r="C12" s="53" t="s">
        <v>44</v>
      </c>
      <c r="D12" s="54" t="n">
        <v>40</v>
      </c>
      <c r="E12" s="55" t="n">
        <f aca="false">D12*'PSP Vorlage'!$J$6</f>
        <v>3200</v>
      </c>
      <c r="F12" s="56" t="s">
        <v>32</v>
      </c>
      <c r="G12" s="57" t="n">
        <v>1</v>
      </c>
      <c r="H12" s="58" t="s">
        <v>99</v>
      </c>
      <c r="I12" s="59" t="s">
        <v>100</v>
      </c>
    </row>
    <row r="13" customFormat="false" ht="18" hidden="false" customHeight="true" outlineLevel="0" collapsed="false">
      <c r="A13" s="60" t="s">
        <v>51</v>
      </c>
      <c r="B13" s="61" t="s">
        <v>101</v>
      </c>
      <c r="C13" s="62" t="s">
        <v>27</v>
      </c>
      <c r="D13" s="63" t="n">
        <v>4</v>
      </c>
      <c r="E13" s="64" t="n">
        <f aca="false">D13*'PSP Vorlage'!$J$6</f>
        <v>320</v>
      </c>
      <c r="F13" s="65" t="s">
        <v>32</v>
      </c>
      <c r="G13" s="66" t="n">
        <v>1</v>
      </c>
      <c r="H13" s="67" t="s">
        <v>102</v>
      </c>
      <c r="I13" s="68" t="s">
        <v>103</v>
      </c>
    </row>
    <row r="14" customFormat="false" ht="18" hidden="false" customHeight="true" outlineLevel="0" collapsed="false">
      <c r="A14" s="51" t="s">
        <v>56</v>
      </c>
      <c r="B14" s="52" t="s">
        <v>104</v>
      </c>
      <c r="C14" s="53" t="s">
        <v>55</v>
      </c>
      <c r="D14" s="54" t="n">
        <v>80</v>
      </c>
      <c r="E14" s="55" t="n">
        <f aca="false">D14*'PSP Vorlage'!$J$6</f>
        <v>6400</v>
      </c>
      <c r="F14" s="56" t="s">
        <v>11</v>
      </c>
      <c r="G14" s="57" t="n">
        <v>0.65</v>
      </c>
      <c r="H14" s="58" t="s">
        <v>105</v>
      </c>
      <c r="I14" s="59" t="s">
        <v>106</v>
      </c>
    </row>
    <row r="15" customFormat="false" ht="18" hidden="false" customHeight="true" outlineLevel="0" collapsed="false">
      <c r="A15" s="60" t="s">
        <v>59</v>
      </c>
      <c r="B15" s="61" t="s">
        <v>107</v>
      </c>
      <c r="C15" s="62" t="s">
        <v>61</v>
      </c>
      <c r="D15" s="63" t="n">
        <v>60</v>
      </c>
      <c r="E15" s="64" t="n">
        <f aca="false">D15*'PSP Vorlage'!$J$6</f>
        <v>4800</v>
      </c>
      <c r="F15" s="65" t="s">
        <v>11</v>
      </c>
      <c r="G15" s="66" t="n">
        <v>0.4</v>
      </c>
      <c r="H15" s="67" t="s">
        <v>108</v>
      </c>
      <c r="I15" s="68" t="s">
        <v>109</v>
      </c>
    </row>
    <row r="16" customFormat="false" ht="18" hidden="false" customHeight="true" outlineLevel="0" collapsed="false">
      <c r="A16" s="51" t="s">
        <v>63</v>
      </c>
      <c r="B16" s="52" t="s">
        <v>110</v>
      </c>
      <c r="C16" s="53" t="s">
        <v>55</v>
      </c>
      <c r="D16" s="54" t="n">
        <v>32</v>
      </c>
      <c r="E16" s="55" t="n">
        <f aca="false">D16*'PSP Vorlage'!$J$6</f>
        <v>2560</v>
      </c>
      <c r="F16" s="56" t="s">
        <v>65</v>
      </c>
      <c r="G16" s="57" t="n">
        <v>0</v>
      </c>
      <c r="H16" s="58"/>
      <c r="I16" s="59" t="s">
        <v>111</v>
      </c>
    </row>
    <row r="17" customFormat="false" ht="18" hidden="false" customHeight="true" outlineLevel="0" collapsed="false">
      <c r="A17" s="60" t="s">
        <v>69</v>
      </c>
      <c r="B17" s="61" t="s">
        <v>112</v>
      </c>
      <c r="C17" s="62" t="s">
        <v>55</v>
      </c>
      <c r="D17" s="63" t="n">
        <v>16</v>
      </c>
      <c r="E17" s="64" t="n">
        <f aca="false">D17*'PSP Vorlage'!$J$6</f>
        <v>1280</v>
      </c>
      <c r="F17" s="65" t="s">
        <v>65</v>
      </c>
      <c r="G17" s="66" t="n">
        <v>0</v>
      </c>
      <c r="H17" s="67"/>
      <c r="I17" s="68" t="s">
        <v>113</v>
      </c>
    </row>
    <row r="18" customFormat="false" ht="18" hidden="false" customHeight="true" outlineLevel="0" collapsed="false">
      <c r="A18" s="51" t="s">
        <v>72</v>
      </c>
      <c r="B18" s="52" t="s">
        <v>114</v>
      </c>
      <c r="C18" s="53" t="s">
        <v>31</v>
      </c>
      <c r="D18" s="54" t="n">
        <v>24</v>
      </c>
      <c r="E18" s="55" t="n">
        <f aca="false">D18*'PSP Vorlage'!$J$6</f>
        <v>1920</v>
      </c>
      <c r="F18" s="56" t="s">
        <v>65</v>
      </c>
      <c r="G18" s="57" t="n">
        <v>0</v>
      </c>
      <c r="H18" s="58"/>
      <c r="I18" s="59" t="s">
        <v>115</v>
      </c>
    </row>
    <row r="19" customFormat="false" ht="18" hidden="false" customHeight="true" outlineLevel="0" collapsed="false">
      <c r="A19" s="60" t="s">
        <v>75</v>
      </c>
      <c r="B19" s="61" t="s">
        <v>116</v>
      </c>
      <c r="C19" s="62" t="s">
        <v>27</v>
      </c>
      <c r="D19" s="63" t="n">
        <v>12</v>
      </c>
      <c r="E19" s="64" t="n">
        <f aca="false">D19*'PSP Vorlage'!$J$6</f>
        <v>960</v>
      </c>
      <c r="F19" s="65" t="s">
        <v>65</v>
      </c>
      <c r="G19" s="66" t="n">
        <v>0</v>
      </c>
      <c r="H19" s="67"/>
      <c r="I19" s="68" t="s">
        <v>117</v>
      </c>
    </row>
    <row r="20" customFormat="false" ht="3.75" hidden="false" customHeight="true" outlineLevel="0" collapsed="false"/>
    <row r="21" customFormat="false" ht="19.5" hidden="false" customHeight="true" outlineLevel="0" collapsed="false">
      <c r="A21" s="69" t="s">
        <v>118</v>
      </c>
      <c r="B21" s="69"/>
      <c r="C21" s="69"/>
      <c r="D21" s="28" t="n">
        <f aca="false">SUM(D8:D19)</f>
        <v>328</v>
      </c>
      <c r="E21" s="29" t="n">
        <f aca="false">SUM(E8:E19)</f>
        <v>26240</v>
      </c>
      <c r="F21" s="70"/>
      <c r="G21" s="30" t="n">
        <f aca="false">IFERROR((D8*G8+D9*G9+D10*G10+D11*G11+D12*G12+D13*G13+D14*G14+D15*G15+D16*G16+D17*G17+D18*G18+D19*G19)/D21,0)</f>
        <v>0.548780487804878</v>
      </c>
      <c r="H21" s="70"/>
      <c r="I21" s="70"/>
    </row>
  </sheetData>
  <mergeCells count="7">
    <mergeCell ref="A1:I2"/>
    <mergeCell ref="A3:C3"/>
    <mergeCell ref="D3:F3"/>
    <mergeCell ref="G3:I3"/>
    <mergeCell ref="A4:I4"/>
    <mergeCell ref="A5:I5"/>
    <mergeCell ref="A21:C21"/>
  </mergeCells>
  <conditionalFormatting sqref="D8:D19">
    <cfRule type="cellIs" priority="2" operator="lessThan" aboveAverage="0" equalAverage="0" bottom="0" percent="0" rank="0" text="" dxfId="3">
      <formula>8</formula>
    </cfRule>
    <cfRule type="cellIs" priority="3" operator="greaterThan" aboveAverage="0" equalAverage="0" bottom="0" percent="0" rank="0" text="" dxfId="4">
      <formula>80</formula>
    </cfRule>
    <cfRule type="cellIs" priority="4" operator="between" aboveAverage="0" equalAverage="0" bottom="0" percent="0" rank="0" text="" dxfId="5">
      <formula>8</formula>
      <formula>80</formula>
    </cfRule>
  </conditionalFormatting>
  <conditionalFormatting sqref="G8:G19">
    <cfRule type="colorScale" priority="5">
      <colorScale>
        <cfvo type="num" val="0"/>
        <cfvo type="num" val="0.5"/>
        <cfvo type="num" val="1"/>
        <color rgb="FFFCE4D6"/>
        <color rgb="FFFFF2CC"/>
        <color rgb="FFE2EFDA"/>
      </colorScale>
    </cfRule>
  </conditionalFormatting>
  <conditionalFormatting sqref="F8:F19">
    <cfRule type="cellIs" priority="6" operator="equal" aboveAverage="0" equalAverage="0" bottom="0" percent="0" rank="0" text="" dxfId="0">
      <formula>"Abgeschlossen"</formula>
    </cfRule>
    <cfRule type="cellIs" priority="7" operator="equal" aboveAverage="0" equalAverage="0" bottom="0" percent="0" rank="0" text="" dxfId="1">
      <formula>"In Bearbeitung"</formula>
    </cfRule>
    <cfRule type="cellIs" priority="8" operator="equal" aboveAverage="0" equalAverage="0" bottom="0" percent="0" rank="0" text="" dxfId="2">
      <formula>"Offen"</formula>
    </cfRule>
  </conditionalFormatting>
  <dataValidations count="1">
    <dataValidation allowBlank="true" errorStyle="stop" operator="between" showDropDown="false" showErrorMessage="false" showInputMessage="false" sqref="F8:F20" type="list">
      <formula1>"Offen,In Bearbeitung,Abgeschlossen"</formula1>
      <formula2>0</formula2>
    </dataValidation>
  </dataValidations>
  <printOptions headings="false" gridLines="false" gridLinesSet="true" horizontalCentered="false" verticalCentered="false"/>
  <pageMargins left="0.75" right="0.75" top="1" bottom="1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F12"/>
  <sheetViews>
    <sheetView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5390625" defaultRowHeight="15" zeroHeight="false" outlineLevelRow="0" outlineLevelCol="0"/>
  <cols>
    <col collapsed="false" customWidth="true" hidden="false" outlineLevel="0" max="1" min="1" style="0" width="28"/>
    <col collapsed="false" customWidth="true" hidden="false" outlineLevel="0" max="2" min="2" style="0" width="14"/>
    <col collapsed="false" customWidth="true" hidden="false" outlineLevel="0" max="5" min="3" style="0" width="16"/>
    <col collapsed="false" customWidth="true" hidden="false" outlineLevel="0" max="6" min="6" style="0" width="22"/>
  </cols>
  <sheetData>
    <row r="1" customFormat="false" ht="21.75" hidden="false" customHeight="true" outlineLevel="0" collapsed="false">
      <c r="A1" s="71" t="s">
        <v>119</v>
      </c>
      <c r="B1" s="71"/>
      <c r="C1" s="71"/>
      <c r="D1" s="71"/>
      <c r="E1" s="71"/>
      <c r="F1" s="71"/>
    </row>
    <row r="2" customFormat="false" ht="13.5" hidden="false" customHeight="true" outlineLevel="0" collapsed="false">
      <c r="A2" s="71"/>
      <c r="B2" s="71"/>
      <c r="C2" s="71"/>
      <c r="D2" s="71"/>
      <c r="E2" s="71"/>
      <c r="F2" s="71"/>
    </row>
    <row r="3" customFormat="false" ht="3.75" hidden="false" customHeight="true" outlineLevel="0" collapsed="false">
      <c r="A3" s="72"/>
      <c r="B3" s="72"/>
      <c r="C3" s="72"/>
      <c r="D3" s="72"/>
      <c r="E3" s="72"/>
      <c r="F3" s="72"/>
    </row>
    <row r="4" customFormat="false" ht="49.5" hidden="false" customHeight="true" outlineLevel="0" collapsed="false">
      <c r="A4" s="73" t="s">
        <v>120</v>
      </c>
      <c r="B4" s="74" t="s">
        <v>121</v>
      </c>
      <c r="C4" s="75" t="s">
        <v>122</v>
      </c>
      <c r="D4" s="76" t="s">
        <v>123</v>
      </c>
      <c r="E4" s="75" t="s">
        <v>124</v>
      </c>
      <c r="F4" s="77" t="s">
        <v>125</v>
      </c>
    </row>
    <row r="5" customFormat="false" ht="36" hidden="false" customHeight="true" outlineLevel="0" collapsed="false">
      <c r="A5" s="78" t="n">
        <f aca="false">'PSP Vorlage'!F8</f>
        <v>0</v>
      </c>
      <c r="B5" s="79" t="n">
        <f aca="false">'PSP Vorlage'!G8</f>
        <v>0</v>
      </c>
      <c r="C5" s="80" t="n">
        <f aca="false">'PSP Vorlage'!I8</f>
        <v>0</v>
      </c>
      <c r="D5" s="81" t="n">
        <f aca="false">12</f>
        <v>12</v>
      </c>
      <c r="E5" s="82" t="n">
        <f aca="false">COUNTIF(Arbeitspakete!F8:F19,"Abgeschlossen")</f>
        <v>6</v>
      </c>
      <c r="F5" s="83" t="n">
        <f aca="false">COUNTIF(Arbeitspakete!F8:F19,"Offen")</f>
        <v>4</v>
      </c>
    </row>
    <row r="6" customFormat="false" ht="7.5" hidden="false" customHeight="true" outlineLevel="0" collapsed="false">
      <c r="A6" s="84"/>
      <c r="B6" s="84"/>
      <c r="C6" s="84"/>
      <c r="D6" s="84"/>
      <c r="E6" s="84"/>
      <c r="F6" s="84"/>
    </row>
    <row r="7" customFormat="false" ht="27.75" hidden="false" customHeight="true" outlineLevel="0" collapsed="false">
      <c r="A7" s="85" t="s">
        <v>126</v>
      </c>
      <c r="B7" s="85" t="s">
        <v>127</v>
      </c>
      <c r="C7" s="85" t="s">
        <v>23</v>
      </c>
      <c r="D7" s="85" t="s">
        <v>25</v>
      </c>
      <c r="E7" s="85" t="s">
        <v>24</v>
      </c>
      <c r="F7" s="85" t="s">
        <v>128</v>
      </c>
    </row>
    <row r="8" customFormat="false" ht="21.75" hidden="false" customHeight="true" outlineLevel="0" collapsed="false">
      <c r="A8" s="86" t="s">
        <v>129</v>
      </c>
      <c r="B8" s="87" t="n">
        <f aca="false">'PSP Vorlage'!F9</f>
        <v>36</v>
      </c>
      <c r="C8" s="88" t="n">
        <f aca="false">'PSP Vorlage'!G9</f>
        <v>2880</v>
      </c>
      <c r="D8" s="89" t="n">
        <f aca="false">'PSP Vorlage'!I9</f>
        <v>1</v>
      </c>
      <c r="E8" s="90" t="str">
        <f aca="false">'PSP Vorlage'!H9</f>
        <v>Abgeschlossen</v>
      </c>
      <c r="F8" s="91" t="n">
        <f aca="false">IFERROR(B8/B12,0)</f>
        <v>0.109756097560976</v>
      </c>
    </row>
    <row r="9" customFormat="false" ht="21.75" hidden="false" customHeight="true" outlineLevel="0" collapsed="false">
      <c r="A9" s="92" t="s">
        <v>130</v>
      </c>
      <c r="B9" s="93" t="n">
        <f aca="false">'PSP Vorlage'!F13</f>
        <v>68</v>
      </c>
      <c r="C9" s="94" t="n">
        <f aca="false">'PSP Vorlage'!G13</f>
        <v>5440</v>
      </c>
      <c r="D9" s="95" t="n">
        <f aca="false">'PSP Vorlage'!I13</f>
        <v>1</v>
      </c>
      <c r="E9" s="96" t="str">
        <f aca="false">'PSP Vorlage'!H13</f>
        <v>Abgeschlossen</v>
      </c>
      <c r="F9" s="97" t="n">
        <f aca="false">IFERROR(B9/B12,0)</f>
        <v>0.207317073170732</v>
      </c>
    </row>
    <row r="10" customFormat="false" ht="21.75" hidden="false" customHeight="true" outlineLevel="0" collapsed="false">
      <c r="A10" s="98" t="s">
        <v>131</v>
      </c>
      <c r="B10" s="99" t="n">
        <f aca="false">'PSP Vorlage'!F17</f>
        <v>172</v>
      </c>
      <c r="C10" s="100" t="n">
        <f aca="false">'PSP Vorlage'!G17</f>
        <v>13760</v>
      </c>
      <c r="D10" s="101" t="n">
        <f aca="false">'PSP Vorlage'!I17</f>
        <v>0.441860465116279</v>
      </c>
      <c r="E10" s="102" t="str">
        <f aca="false">'PSP Vorlage'!H17</f>
        <v>In Bearbeitung</v>
      </c>
      <c r="F10" s="103" t="n">
        <f aca="false">IFERROR(B10/B12,0)</f>
        <v>0.524390243902439</v>
      </c>
    </row>
    <row r="11" customFormat="false" ht="21.75" hidden="false" customHeight="true" outlineLevel="0" collapsed="false">
      <c r="A11" s="104" t="s">
        <v>132</v>
      </c>
      <c r="B11" s="105" t="n">
        <f aca="false">'PSP Vorlage'!F21</f>
        <v>52</v>
      </c>
      <c r="C11" s="106" t="n">
        <f aca="false">'PSP Vorlage'!G21</f>
        <v>4160</v>
      </c>
      <c r="D11" s="107" t="n">
        <f aca="false">'PSP Vorlage'!I21</f>
        <v>0</v>
      </c>
      <c r="E11" s="108" t="str">
        <f aca="false">'PSP Vorlage'!H21</f>
        <v>Offen</v>
      </c>
      <c r="F11" s="109" t="n">
        <f aca="false">IFERROR(B11/B12,0)</f>
        <v>0.158536585365854</v>
      </c>
    </row>
    <row r="12" customFormat="false" ht="21.75" hidden="false" customHeight="true" outlineLevel="0" collapsed="false">
      <c r="A12" s="110" t="s">
        <v>133</v>
      </c>
      <c r="B12" s="41" t="n">
        <f aca="false">SUM(B8:B11)</f>
        <v>328</v>
      </c>
      <c r="C12" s="42" t="n">
        <f aca="false">SUM(C8:C11)</f>
        <v>26240</v>
      </c>
      <c r="D12" s="44" t="n">
        <f aca="false">'PSP Vorlage'!I8</f>
        <v>0</v>
      </c>
      <c r="E12" s="43"/>
      <c r="F12" s="43"/>
    </row>
  </sheetData>
  <mergeCells count="3">
    <mergeCell ref="A1:F2"/>
    <mergeCell ref="A3:F3"/>
    <mergeCell ref="A6:F6"/>
  </mergeCells>
  <conditionalFormatting sqref="E8:E11">
    <cfRule type="cellIs" priority="2" operator="equal" aboveAverage="0" equalAverage="0" bottom="0" percent="0" rank="0" text="" dxfId="5">
      <formula>"Abgeschlossen"</formula>
    </cfRule>
    <cfRule type="cellIs" priority="3" operator="equal" aboveAverage="0" equalAverage="0" bottom="0" percent="0" rank="0" text="" dxfId="3">
      <formula>"In Bearbeitung"</formula>
    </cfRule>
    <cfRule type="cellIs" priority="4" operator="equal" aboveAverage="0" equalAverage="0" bottom="0" percent="0" rank="0" text="" dxfId="4">
      <formula>"Offen"</formula>
    </cfRule>
  </conditionalFormatting>
  <printOptions headings="false" gridLines="false" gridLinesSet="true" horizontalCentered="false" verticalCentered="false"/>
  <pageMargins left="0.75" right="0.75" top="1" bottom="1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31"/>
  <sheetViews>
    <sheetView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5390625" defaultRowHeight="15" zeroHeight="false" outlineLevelRow="0" outlineLevelCol="0"/>
  <cols>
    <col collapsed="false" customWidth="true" hidden="false" outlineLevel="0" max="1" min="1" style="0" width="20"/>
    <col collapsed="false" customWidth="true" hidden="false" outlineLevel="0" max="2" min="2" style="0" width="55"/>
    <col collapsed="false" customWidth="true" hidden="false" outlineLevel="0" max="3" min="3" style="0" width="25"/>
  </cols>
  <sheetData>
    <row r="1" customFormat="false" ht="21.75" hidden="false" customHeight="true" outlineLevel="0" collapsed="false">
      <c r="A1" s="111" t="s">
        <v>134</v>
      </c>
      <c r="B1" s="111"/>
      <c r="C1" s="111"/>
    </row>
    <row r="2" customFormat="false" ht="13.5" hidden="false" customHeight="true" outlineLevel="0" collapsed="false">
      <c r="A2" s="111"/>
      <c r="B2" s="111"/>
      <c r="C2" s="111"/>
    </row>
    <row r="3" customFormat="false" ht="21.75" hidden="false" customHeight="true" outlineLevel="0" collapsed="false">
      <c r="A3" s="112" t="s">
        <v>135</v>
      </c>
      <c r="B3" s="112"/>
      <c r="C3" s="112"/>
    </row>
    <row r="4" customFormat="false" ht="19.5" hidden="false" customHeight="true" outlineLevel="0" collapsed="false">
      <c r="A4" s="113" t="s">
        <v>20</v>
      </c>
      <c r="B4" s="113" t="s">
        <v>136</v>
      </c>
      <c r="C4" s="113" t="s">
        <v>137</v>
      </c>
    </row>
    <row r="5" customFormat="false" ht="36" hidden="false" customHeight="true" outlineLevel="0" collapsed="false">
      <c r="A5" s="114" t="s">
        <v>138</v>
      </c>
      <c r="B5" s="115" t="s">
        <v>139</v>
      </c>
      <c r="C5" s="115" t="s">
        <v>140</v>
      </c>
    </row>
    <row r="6" customFormat="false" ht="36" hidden="false" customHeight="true" outlineLevel="0" collapsed="false">
      <c r="A6" s="116" t="s">
        <v>141</v>
      </c>
      <c r="B6" s="52" t="s">
        <v>142</v>
      </c>
      <c r="C6" s="52" t="s">
        <v>143</v>
      </c>
    </row>
    <row r="7" customFormat="false" ht="36" hidden="false" customHeight="true" outlineLevel="0" collapsed="false">
      <c r="A7" s="114" t="s">
        <v>144</v>
      </c>
      <c r="B7" s="115" t="s">
        <v>145</v>
      </c>
      <c r="C7" s="115" t="s">
        <v>146</v>
      </c>
    </row>
    <row r="8" customFormat="false" ht="36" hidden="false" customHeight="true" outlineLevel="0" collapsed="false">
      <c r="A8" s="116" t="s">
        <v>147</v>
      </c>
      <c r="B8" s="52" t="s">
        <v>148</v>
      </c>
      <c r="C8" s="52" t="s">
        <v>149</v>
      </c>
    </row>
    <row r="9" customFormat="false" ht="21.75" hidden="false" customHeight="true" outlineLevel="0" collapsed="false">
      <c r="A9" s="117" t="s">
        <v>150</v>
      </c>
      <c r="B9" s="117"/>
      <c r="C9" s="117"/>
    </row>
    <row r="10" customFormat="false" ht="36" hidden="false" customHeight="true" outlineLevel="0" collapsed="false">
      <c r="A10" s="116" t="s">
        <v>18</v>
      </c>
      <c r="B10" s="52" t="s">
        <v>151</v>
      </c>
      <c r="C10" s="52" t="s">
        <v>152</v>
      </c>
    </row>
    <row r="11" customFormat="false" ht="36" hidden="false" customHeight="true" outlineLevel="0" collapsed="false">
      <c r="A11" s="114" t="s">
        <v>5</v>
      </c>
      <c r="B11" s="115" t="s">
        <v>153</v>
      </c>
      <c r="C11" s="115" t="s">
        <v>2</v>
      </c>
    </row>
    <row r="12" customFormat="false" ht="19.5" hidden="false" customHeight="true" outlineLevel="0" collapsed="false">
      <c r="A12" s="113" t="s">
        <v>29</v>
      </c>
      <c r="B12" s="113" t="s">
        <v>154</v>
      </c>
      <c r="C12" s="113" t="s">
        <v>155</v>
      </c>
    </row>
    <row r="13" customFormat="false" ht="36" hidden="false" customHeight="true" outlineLevel="0" collapsed="false">
      <c r="A13" s="114" t="s">
        <v>33</v>
      </c>
      <c r="B13" s="115" t="s">
        <v>156</v>
      </c>
      <c r="C13" s="115" t="s">
        <v>86</v>
      </c>
    </row>
    <row r="14" customFormat="false" ht="36" hidden="false" customHeight="true" outlineLevel="0" collapsed="false">
      <c r="A14" s="116" t="s">
        <v>51</v>
      </c>
      <c r="B14" s="52" t="s">
        <v>157</v>
      </c>
      <c r="C14" s="52" t="s">
        <v>101</v>
      </c>
    </row>
    <row r="15" customFormat="false" ht="36" hidden="false" customHeight="true" outlineLevel="0" collapsed="false">
      <c r="A15" s="114" t="s">
        <v>158</v>
      </c>
      <c r="B15" s="115" t="s">
        <v>159</v>
      </c>
      <c r="C15" s="115" t="s">
        <v>160</v>
      </c>
    </row>
    <row r="16" customFormat="false" ht="21.75" hidden="false" customHeight="true" outlineLevel="0" collapsed="false">
      <c r="A16" s="118" t="s">
        <v>161</v>
      </c>
      <c r="B16" s="118"/>
      <c r="C16" s="118"/>
    </row>
    <row r="17" customFormat="false" ht="36" hidden="false" customHeight="true" outlineLevel="0" collapsed="false">
      <c r="A17" s="114" t="s">
        <v>162</v>
      </c>
      <c r="B17" s="115" t="s">
        <v>163</v>
      </c>
      <c r="C17" s="115" t="s">
        <v>164</v>
      </c>
    </row>
    <row r="18" customFormat="false" ht="36" hidden="false" customHeight="true" outlineLevel="0" collapsed="false">
      <c r="A18" s="116" t="s">
        <v>165</v>
      </c>
      <c r="B18" s="52" t="s">
        <v>166</v>
      </c>
      <c r="C18" s="52" t="s">
        <v>167</v>
      </c>
    </row>
    <row r="19" customFormat="false" ht="36" hidden="false" customHeight="true" outlineLevel="0" collapsed="false">
      <c r="A19" s="114" t="s">
        <v>168</v>
      </c>
      <c r="B19" s="115" t="s">
        <v>169</v>
      </c>
      <c r="C19" s="115" t="s">
        <v>170</v>
      </c>
    </row>
    <row r="20" customFormat="false" ht="19.5" hidden="false" customHeight="true" outlineLevel="0" collapsed="false">
      <c r="A20" s="113" t="s">
        <v>171</v>
      </c>
      <c r="B20" s="113" t="s">
        <v>172</v>
      </c>
      <c r="C20" s="113" t="s">
        <v>173</v>
      </c>
    </row>
    <row r="21" customFormat="false" ht="36" hidden="false" customHeight="true" outlineLevel="0" collapsed="false">
      <c r="A21" s="114" t="s">
        <v>174</v>
      </c>
      <c r="B21" s="115" t="s">
        <v>175</v>
      </c>
      <c r="C21" s="115" t="s">
        <v>176</v>
      </c>
    </row>
    <row r="22" customFormat="false" ht="36" hidden="false" customHeight="true" outlineLevel="0" collapsed="false">
      <c r="A22" s="116" t="s">
        <v>177</v>
      </c>
      <c r="B22" s="52" t="s">
        <v>178</v>
      </c>
      <c r="C22" s="52" t="s">
        <v>179</v>
      </c>
    </row>
    <row r="23" customFormat="false" ht="36" hidden="false" customHeight="true" outlineLevel="0" collapsed="false">
      <c r="A23" s="114" t="s">
        <v>180</v>
      </c>
      <c r="B23" s="115" t="s">
        <v>181</v>
      </c>
      <c r="C23" s="115" t="s">
        <v>182</v>
      </c>
    </row>
    <row r="24" customFormat="false" ht="36" hidden="false" customHeight="true" outlineLevel="0" collapsed="false">
      <c r="A24" s="116" t="s">
        <v>183</v>
      </c>
      <c r="B24" s="52" t="s">
        <v>184</v>
      </c>
      <c r="C24" s="52" t="s">
        <v>185</v>
      </c>
    </row>
    <row r="25" customFormat="false" ht="21.75" hidden="false" customHeight="true" outlineLevel="0" collapsed="false">
      <c r="A25" s="119" t="s">
        <v>186</v>
      </c>
      <c r="B25" s="119"/>
      <c r="C25" s="119"/>
    </row>
    <row r="26" customFormat="false" ht="36" hidden="false" customHeight="true" outlineLevel="0" collapsed="false">
      <c r="A26" s="116" t="s">
        <v>187</v>
      </c>
      <c r="B26" s="52" t="s">
        <v>163</v>
      </c>
      <c r="C26" s="52" t="s">
        <v>188</v>
      </c>
    </row>
    <row r="27" customFormat="false" ht="36" hidden="false" customHeight="true" outlineLevel="0" collapsed="false">
      <c r="A27" s="114" t="s">
        <v>189</v>
      </c>
      <c r="B27" s="115" t="s">
        <v>190</v>
      </c>
      <c r="C27" s="115" t="s">
        <v>191</v>
      </c>
    </row>
    <row r="28" customFormat="false" ht="36" hidden="false" customHeight="true" outlineLevel="0" collapsed="false">
      <c r="A28" s="116" t="s">
        <v>192</v>
      </c>
      <c r="B28" s="52" t="s">
        <v>193</v>
      </c>
      <c r="C28" s="52" t="s">
        <v>194</v>
      </c>
    </row>
    <row r="29" customFormat="false" ht="19.5" hidden="false" customHeight="true" outlineLevel="0" collapsed="false">
      <c r="A29" s="113" t="s">
        <v>195</v>
      </c>
      <c r="B29" s="113" t="s">
        <v>196</v>
      </c>
      <c r="C29" s="113" t="s">
        <v>197</v>
      </c>
    </row>
    <row r="30" customFormat="false" ht="36" hidden="false" customHeight="true" outlineLevel="0" collapsed="false">
      <c r="A30" s="116" t="s">
        <v>198</v>
      </c>
      <c r="B30" s="52" t="s">
        <v>199</v>
      </c>
      <c r="C30" s="52" t="s">
        <v>200</v>
      </c>
    </row>
    <row r="31" customFormat="false" ht="36" hidden="false" customHeight="true" outlineLevel="0" collapsed="false">
      <c r="A31" s="114" t="s">
        <v>201</v>
      </c>
      <c r="B31" s="115" t="s">
        <v>202</v>
      </c>
      <c r="C31" s="115" t="s">
        <v>203</v>
      </c>
    </row>
  </sheetData>
  <mergeCells count="5">
    <mergeCell ref="A1:C2"/>
    <mergeCell ref="A3:C3"/>
    <mergeCell ref="A9:C9"/>
    <mergeCell ref="A16:C16"/>
    <mergeCell ref="A25:C25"/>
  </mergeCells>
  <printOptions headings="false" gridLines="false" gridLinesSet="true" horizontalCentered="false" verticalCentered="false"/>
  <pageMargins left="0.75" right="0.75" top="1" bottom="1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LibreOffice/7.4.7.2$Linux_X86_64 LibreOffice_project/40$Build-2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2026-03-16T07:58:15Z</dcterms:created>
  <dc:creator>openpyxl</dc:creator>
  <dc:description/>
  <dc:language>en-US</dc:language>
  <cp:lastModifiedBy/>
  <dcterms:modified xsi:type="dcterms:W3CDTF">2026-03-16T07:58:15Z</dcterms:modified>
  <cp:revision>0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