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ungseingangsbuch" sheetId="1" state="visible" r:id="rId2"/>
    <sheet name="Skonto-Rechner" sheetId="2" state="visible" r:id="rId3"/>
    <sheet name="Auswertung" sheetId="3" state="visible" r:id="rId4"/>
    <sheet name="Anleitung &amp; GoB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<sst xmlns="http://schemas.openxmlformats.org/spreadsheetml/2006/main" count="177" uniqueCount="150">
  <si>
    <t xml:space="preserve">RECHNUNGSEINGANGSBUCH</t>
  </si>
  <si>
    <t xml:space="preserve">Transparenz · Skonto-Optimierung · Vorbereitende Buchhaltung</t>
  </si>
  <si>
    <t xml:space="preserve">Unternehmen / Firma:</t>
  </si>
  <si>
    <t xml:space="preserve">Jahr / Geschäftsjahr:</t>
  </si>
  <si>
    <t xml:space="preserve">Lfd.
Nr.</t>
  </si>
  <si>
    <t xml:space="preserve">Eingangs-
datum</t>
  </si>
  <si>
    <t xml:space="preserve">Rechnungs-
datum</t>
  </si>
  <si>
    <t xml:space="preserve">Rechnungs-
nummer</t>
  </si>
  <si>
    <t xml:space="preserve">Lieferant /
Kreditor</t>
  </si>
  <si>
    <t xml:space="preserve">Beschreibung /
Leistung</t>
  </si>
  <si>
    <t xml:space="preserve">Netto (€)</t>
  </si>
  <si>
    <t xml:space="preserve">USt. %</t>
  </si>
  <si>
    <t xml:space="preserve">USt. Betrag (€)</t>
  </si>
  <si>
    <t xml:space="preserve">Brutto (€)</t>
  </si>
  <si>
    <t xml:space="preserve">Fälligkeit</t>
  </si>
  <si>
    <t xml:space="preserve">Skonto %</t>
  </si>
  <si>
    <t xml:space="preserve">Skontofrist
(Tage)</t>
  </si>
  <si>
    <t xml:space="preserve">Skonto-
ersparnis (€)</t>
  </si>
  <si>
    <t xml:space="preserve">Zahlungs-
status</t>
  </si>
  <si>
    <t xml:space="preserve">2025-0123</t>
  </si>
  <si>
    <t xml:space="preserve">Bürobedarf GmbH</t>
  </si>
  <si>
    <t xml:space="preserve">Büromaterial &amp; Druckerpapier</t>
  </si>
  <si>
    <t xml:space="preserve">Bezahlt</t>
  </si>
  <si>
    <t xml:space="preserve">AG-4512</t>
  </si>
  <si>
    <t xml:space="preserve">IT Services AG</t>
  </si>
  <si>
    <t xml:space="preserve">Server-Wartung März 2025</t>
  </si>
  <si>
    <t xml:space="preserve">Offen</t>
  </si>
  <si>
    <t xml:space="preserve">2025-778</t>
  </si>
  <si>
    <t xml:space="preserve">Reinigung Profi KG</t>
  </si>
  <si>
    <t xml:space="preserve">Büroreinigung März</t>
  </si>
  <si>
    <t xml:space="preserve">INV-0091</t>
  </si>
  <si>
    <t xml:space="preserve">CloudStorage Ltd.</t>
  </si>
  <si>
    <t xml:space="preserve">SaaS-Lizenz Q1 2025</t>
  </si>
  <si>
    <t xml:space="preserve">In Prüfung</t>
  </si>
  <si>
    <t xml:space="preserve">2025-0456</t>
  </si>
  <si>
    <t xml:space="preserve">Werbeagentur Müller</t>
  </si>
  <si>
    <t xml:space="preserve">Grafikdesign Flyer</t>
  </si>
  <si>
    <t xml:space="preserve">RG-6611</t>
  </si>
  <si>
    <t xml:space="preserve">Telefongesellschaft</t>
  </si>
  <si>
    <t xml:space="preserve">Telefonanlage Flatrate März</t>
  </si>
  <si>
    <t xml:space="preserve">2025-992</t>
  </si>
  <si>
    <t xml:space="preserve">Versicherung AG</t>
  </si>
  <si>
    <t xml:space="preserve">Betriebshaftpflicht Q2</t>
  </si>
  <si>
    <t xml:space="preserve">L-20250318</t>
  </si>
  <si>
    <t xml:space="preserve">Logistik Express</t>
  </si>
  <si>
    <t xml:space="preserve">Frachtkosten Kundenlieferung</t>
  </si>
  <si>
    <t xml:space="preserve">2025-1045</t>
  </si>
  <si>
    <t xml:space="preserve">Software House GmbH</t>
  </si>
  <si>
    <t xml:space="preserve">ERP-Update &amp; Support</t>
  </si>
  <si>
    <t xml:space="preserve">BE-0077</t>
  </si>
  <si>
    <t xml:space="preserve">Energieversorger</t>
  </si>
  <si>
    <t xml:space="preserve">Strom &amp; Gas März 2025</t>
  </si>
  <si>
    <t xml:space="preserve">SUMMEN</t>
  </si>
  <si>
    <t xml:space="preserve">ÜBERSICHT</t>
  </si>
  <si>
    <t xml:space="preserve">STATUS-LEGENDE</t>
  </si>
  <si>
    <t xml:space="preserve">Anzahl offene Rechnungen</t>
  </si>
  <si>
    <t xml:space="preserve">  Offen</t>
  </si>
  <si>
    <t xml:space="preserve">Summe offene Beträge (€)</t>
  </si>
  <si>
    <t xml:space="preserve">  In Prüfung</t>
  </si>
  <si>
    <t xml:space="preserve">Summe mögliche Skonto-Ers.</t>
  </si>
  <si>
    <t xml:space="preserve">  Bezahlt</t>
  </si>
  <si>
    <t xml:space="preserve">Anzahl in Prüfung</t>
  </si>
  <si>
    <t xml:space="preserve">SKONTO-RECHNER</t>
  </si>
  <si>
    <t xml:space="preserve">Skontoeffektivverzinsung &amp; Ersparnis-Kalkulator</t>
  </si>
  <si>
    <t xml:space="preserve">EINGABEN  (blaue Felder)</t>
  </si>
  <si>
    <t xml:space="preserve">Rechnungsbetrag Brutto (€)</t>
  </si>
  <si>
    <t xml:space="preserve">Skontosatz (%)</t>
  </si>
  <si>
    <t xml:space="preserve">Skontofrist (Tage)</t>
  </si>
  <si>
    <t xml:space="preserve">Zahlungsziel (Tage)</t>
  </si>
  <si>
    <t xml:space="preserve">ERGEBNISSE</t>
  </si>
  <si>
    <t xml:space="preserve">Skonto-Ersparnis (€)</t>
  </si>
  <si>
    <t xml:space="preserve">Neuer Zahlbetrag (€)</t>
  </si>
  <si>
    <t xml:space="preserve">Effektivverzinsung p.a. (%)</t>
  </si>
  <si>
    <t xml:space="preserve">FORMEL: Skontoeffektivverzinsung</t>
  </si>
  <si>
    <t xml:space="preserve">p_eff  =  [s / (100 − s)]  ×  [360 / (Z − F)]  ×  100</t>
  </si>
  <si>
    <t xml:space="preserve">s  =  Skontosatz (%)    Z  =  Zahlungsziel (Tage)    F  =  Skontofrist (Tage)</t>
  </si>
  <si>
    <t xml:space="preserve">Beispiel: 2% Skonto, Frist 10 Tage, Ziel 30 Tage → p_eff ≈ 36,7% p.a.</t>
  </si>
  <si>
    <t xml:space="preserve">Hinweis: Liegt p_eff über dem Bankzins, lohnt sich Skonto selbst per Kredit!</t>
  </si>
  <si>
    <t xml:space="preserve">AUSWERTUNG – RECHNUNGSEINGANG</t>
  </si>
  <si>
    <t xml:space="preserve">Automatische Auswertung basierend auf dem Rechnungseingangsbuch</t>
  </si>
  <si>
    <t xml:space="preserve">KENNZAHLEN</t>
  </si>
  <si>
    <t xml:space="preserve">Gesamtanzahl Rechnungen</t>
  </si>
  <si>
    <t xml:space="preserve">Gesamtbetrag Brutto (€)</t>
  </si>
  <si>
    <t xml:space="preserve">Gesamtbetrag Netto (€)</t>
  </si>
  <si>
    <t xml:space="preserve">Gesamte USt. (€)</t>
  </si>
  <si>
    <t xml:space="preserve">Offene Rechnungen</t>
  </si>
  <si>
    <t xml:space="preserve">Offene Beträge Brutto (€)</t>
  </si>
  <si>
    <t xml:space="preserve">Bezahlte Rechnungen</t>
  </si>
  <si>
    <t xml:space="preserve">Bezahlte Beträge (€)</t>
  </si>
  <si>
    <t xml:space="preserve">Rechnungen in Prüfung</t>
  </si>
  <si>
    <t xml:space="preserve">Potenzielle Skonto-Ers. (€)</t>
  </si>
  <si>
    <t xml:space="preserve">LIEFERANTEN-ÜBERSICHT</t>
  </si>
  <si>
    <t xml:space="preserve">Lieferant</t>
  </si>
  <si>
    <t xml:space="preserve">Anz. Rechnungen</t>
  </si>
  <si>
    <t xml:space="preserve">Skonto-Ers. (€)</t>
  </si>
  <si>
    <t xml:space="preserve">GESAMT</t>
  </si>
  <si>
    <t xml:space="preserve">ANLEITUNG &amp; GOBD-HINWEISE</t>
  </si>
  <si>
    <t xml:space="preserve">Rechnungseingangsbuch Excel-Vorlage – Nutzungshinweise</t>
  </si>
  <si>
    <t xml:space="preserve">REGISTERBLÄTTER</t>
  </si>
  <si>
    <t xml:space="preserve">Rechnungseingangsbuch</t>
  </si>
  <si>
    <t xml:space="preserve">Haupttabelle: Hier erfassen Sie alle eingehenden Rechnungen. Bitte nur weiß/gelb hinterlegte Felder editieren.</t>
  </si>
  <si>
    <t xml:space="preserve">Skonto-Rechner</t>
  </si>
  <si>
    <t xml:space="preserve">Interaktiver Rechner: Tragen Sie Rechnungsbetrag, Skontosatz, Skontofrist und Zahlungsziel ein – alle Ergebnisse werden automatisch berechnet.</t>
  </si>
  <si>
    <t xml:space="preserve">Auswertung</t>
  </si>
  <si>
    <t xml:space="preserve">Automatische Kennzahlen und Lieferantenübersicht – werden live aus dem Rechnungseingangsbuch aktualisiert.</t>
  </si>
  <si>
    <t xml:space="preserve">Anleitung &amp; GoBD</t>
  </si>
  <si>
    <t xml:space="preserve">Diese Seite mit Nutzungshinweisen und rechtlichen Informationen.</t>
  </si>
  <si>
    <t xml:space="preserve">SPALTEN ERKLÄRT</t>
  </si>
  <si>
    <t xml:space="preserve">Eingangsdatum</t>
  </si>
  <si>
    <t xml:space="preserve">Datum, an dem die Rechnung bei Ihnen eingegangen ist.</t>
  </si>
  <si>
    <t xml:space="preserve">Rechnungsdatum</t>
  </si>
  <si>
    <t xml:space="preserve">Datum auf der Rechnung – wichtig für § 14 UStG.</t>
  </si>
  <si>
    <t xml:space="preserve">Rechnungsnummer</t>
  </si>
  <si>
    <t xml:space="preserve">Eindeutige Nummer des Lieferanten – für Korrespondenz notwendig.</t>
  </si>
  <si>
    <t xml:space="preserve">Lieferant / Kreditor</t>
  </si>
  <si>
    <t xml:space="preserve">Name des Rechnungsstellers.</t>
  </si>
  <si>
    <t xml:space="preserve">Beschreibung</t>
  </si>
  <si>
    <t xml:space="preserve">Kurze Beschreibung der Leistung / Ware.</t>
  </si>
  <si>
    <t xml:space="preserve">Rechnungsbetrag ohne Umsatzsteuer – Eingabe in blau.</t>
  </si>
  <si>
    <t xml:space="preserve">Umsatzsteuersatz (z.B. 0,19 für 19%) – Eingabe in blau.</t>
  </si>
  <si>
    <t xml:space="preserve">Automatisch berechnet: Netto × USt.%.</t>
  </si>
  <si>
    <t xml:space="preserve">Automatisch berechnet: Netto + USt.-Betrag.</t>
  </si>
  <si>
    <t xml:space="preserve">Letzter Zahlungstermin gemäß Rechnung.</t>
  </si>
  <si>
    <t xml:space="preserve">Gewährter Skontosatz (z.B. 0,02 für 2%) – Eingabe in blau.</t>
  </si>
  <si>
    <t xml:space="preserve">Anzahl der Tage ab Rechnungsdatum, innerhalb derer Skonto gilt.</t>
  </si>
  <si>
    <t xml:space="preserve">Automatisch berechnet: Brutto × Skonto% (wenn Skonto &gt; 0).</t>
  </si>
  <si>
    <t xml:space="preserve">Zahlungsstatus</t>
  </si>
  <si>
    <t xml:space="preserve">Manuell pflegen: Offen / In Prüfung / Bezahlt.</t>
  </si>
  <si>
    <t xml:space="preserve">GOBD-HINWEISE</t>
  </si>
  <si>
    <t xml:space="preserve">GoBD &amp; Excel</t>
  </si>
  <si>
    <t xml:space="preserve">Excel gilt NICHT als GoBD-konformes Buchführungssystem, da Einträge spurlos änderbar sind. Die Vorlage ist als vorbereitendes System (Vorerfassung) legitim.</t>
  </si>
  <si>
    <t xml:space="preserve">Unveränderbarkeit</t>
  </si>
  <si>
    <t xml:space="preserve">Die eigentliche Verbuchung und Archivierung muss in einer zertifizierten Buchhaltungssoftware oder durch Ihren Steuerberater erfolgen.</t>
  </si>
  <si>
    <t xml:space="preserve">Aufbewahrungspflicht</t>
  </si>
  <si>
    <t xml:space="preserve">Gemäß § 147 AO müssen Rechnungen 10 Jahre lang aufbewahrt werden – gilt für Papier- und elektronische Rechnungen gleichermaßen.</t>
  </si>
  <si>
    <t xml:space="preserve">Originalbelege</t>
  </si>
  <si>
    <t xml:space="preserve">Die originalen Rechnungsbelege (PDF oder Papier) müssen separat archiviert werden. Excel ersetzt NICHT die Aufbewahrung der Originale.</t>
  </si>
  <si>
    <t xml:space="preserve">Weitere Infos</t>
  </si>
  <si>
    <t xml:space="preserve">Details: Bundesministerium der Finanzen (BMF) oder Leitfäden der Industrie- und Handelskammern (IHK).</t>
  </si>
  <si>
    <t xml:space="preserve">TIPPS &amp; TRICKS</t>
  </si>
  <si>
    <t xml:space="preserve">Filter nutzen</t>
  </si>
  <si>
    <t xml:space="preserve">Nutzen Sie AutoFilter (Daten → Filter) im Rechnungseingangsbuch, um z.B. nur offene Rechnungen mit Fälligkeit in den nächsten 7 Tagen anzuzeigen.</t>
  </si>
  <si>
    <t xml:space="preserve">Skonto prüfen</t>
  </si>
  <si>
    <t xml:space="preserve">Nutzen Sie den Skonto-Rechner: Ein effektiver Jahreszins &gt; 10% bedeutet, dass Skonto fast immer lohnt – ggf. sogar per Kredit.</t>
  </si>
  <si>
    <t xml:space="preserve">Backup</t>
  </si>
  <si>
    <t xml:space="preserve">Speichern Sie die Datei regelmäßig und halten Sie eine Sicherungskopie vor. Empfohlen: monatliche Archivkopie als neue Datei.</t>
  </si>
  <si>
    <t xml:space="preserve">Neue Zeilen einfügen</t>
  </si>
  <si>
    <t xml:space="preserve">Fügen Sie neue Rechnungszeilen immer innerhalb der bestehenden Tabelle ein (nicht unterhalb der Summenzeile), damit alle Formeln korrekt mitziehen.</t>
  </si>
  <si>
    <t xml:space="preserve">Kostenstellen</t>
  </si>
  <si>
    <t xml:space="preserve">Sie können jederzeit Spalten für Kostenstellen, interne Freigaben oder Projektzuordnungen ergänzen – die Vorlage ist nicht gesperrt.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</si>
</sst>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dd\.mm\.yyyy"/>
    <numFmt numFmtId="167" formatCode="#,##0.00&quot; €&quot;;\(#,##0.00&quot; €)&quot;;\-"/>
    <numFmt numFmtId="168" formatCode="0%"/>
    <numFmt numFmtId="169" formatCode="0.0%;\-;\-"/>
    <numFmt numFmtId="170" formatCode="General"/>
    <numFmt numFmtId="171" formatCode="0.00%;\-;\-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B8CCE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843C0C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B8CCE4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CC0000"/>
      <name val="Arial"/>
      <family val="0"/>
      <charset val="1"/>
    </font>
    <font>
      <sz val="9"/>
      <color rgb="FF1F3864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4472C4"/>
      </patternFill>
    </fill>
    <fill>
      <patternFill patternType="solid">
        <fgColor rgb="FFDCE6F1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DCE6F1"/>
      </patternFill>
    </fill>
    <fill>
      <patternFill patternType="solid">
        <fgColor rgb="FFF2F7FC"/>
        <bgColor rgb="FFFFFFFF"/>
      </patternFill>
    </fill>
    <fill>
      <patternFill patternType="solid">
        <fgColor rgb="FFFCE4D6"/>
        <bgColor rgb="FFFDE9D9"/>
      </patternFill>
    </fill>
    <fill>
      <patternFill patternType="solid">
        <fgColor rgb="FFFFEB9C"/>
        <bgColor rgb="FFFCE4D6"/>
      </patternFill>
    </fill>
    <fill>
      <patternFill patternType="solid">
        <fgColor rgb="FFFDE9D9"/>
        <bgColor rgb="FFFCE4D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8CCE4"/>
      </left>
      <right/>
      <top style="thin">
        <color rgb="FFB8CCE4"/>
      </top>
      <bottom style="thin">
        <color rgb="FFB8CCE4"/>
      </bottom>
      <diagonal/>
    </border>
    <border diagonalUp="false" diagonalDown="false">
      <left style="thin">
        <color rgb="FF4472C4"/>
      </left>
      <right style="thin">
        <color rgb="FF4472C4"/>
      </right>
      <top style="medium">
        <color rgb="FFFFFFFF"/>
      </top>
      <bottom style="medium">
        <color rgb="FFFFFFFF"/>
      </bottom>
      <diagonal/>
    </border>
    <border diagonalUp="false" diagonalDown="false"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 diagonalUp="false" diagonalDown="false">
      <left style="thin">
        <color rgb="FF4472C4"/>
      </left>
      <right style="thin">
        <color rgb="FF4472C4"/>
      </right>
      <top style="medium">
        <color rgb="FF4472C4"/>
      </top>
      <bottom style="medium">
        <color rgb="FF4472C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4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6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6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6" fillId="5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5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6" fillId="5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7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18" fillId="10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6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4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9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8" fillId="2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8" fillId="2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9" fillId="4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7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10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C0C0C0"/>
      <rgbColor rgb="FF808080"/>
      <rgbColor rgb="FF9999FF"/>
      <rgbColor rgb="FF993366"/>
      <rgbColor rgb="FFFDE9D9"/>
      <rgbColor rgb="FFDCE6F1"/>
      <rgbColor rgb="FF660066"/>
      <rgbColor rgb="FFFF8080"/>
      <rgbColor rgb="FF2E75B6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C"/>
      <rgbColor rgb="FFE2EFDA"/>
      <rgbColor rgb="FFFFEB9C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75623"/>
      <rgbColor rgb="FF843C0C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13"/>
    <col collapsed="false" customWidth="true" hidden="false" outlineLevel="0" max="4" min="4" style="0" width="15"/>
    <col collapsed="false" customWidth="true" hidden="false" outlineLevel="0" max="5" min="5" style="0" width="22"/>
    <col collapsed="false" customWidth="true" hidden="false" outlineLevel="0" max="6" min="6" style="0" width="28"/>
    <col collapsed="false" customWidth="true" hidden="false" outlineLevel="0" max="7" min="7" style="0" width="13"/>
    <col collapsed="false" customWidth="true" hidden="false" outlineLevel="0" max="8" min="8" style="0" width="8"/>
    <col collapsed="false" customWidth="true" hidden="false" outlineLevel="0" max="9" min="9" style="0" width="14"/>
    <col collapsed="false" customWidth="true" hidden="false" outlineLevel="0" max="11" min="10" style="0" width="13"/>
    <col collapsed="false" customWidth="true" hidden="false" outlineLevel="0" max="12" min="12" style="0" width="9"/>
    <col collapsed="false" customWidth="true" hidden="false" outlineLevel="0" max="13" min="13" style="0" width="13"/>
    <col collapsed="false" customWidth="true" hidden="false" outlineLevel="0" max="14" min="14" style="0" width="15"/>
    <col collapsed="false" customWidth="true" hidden="false" outlineLevel="0" max="15" min="15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0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8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18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4"/>
    </row>
    <row r="6" customFormat="false" ht="18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5" t="n">
        <v>2025</v>
      </c>
      <c r="I6" s="5"/>
      <c r="J6" s="5"/>
      <c r="K6" s="5"/>
      <c r="L6" s="5"/>
      <c r="M6" s="5"/>
      <c r="N6" s="5"/>
      <c r="O6" s="5"/>
    </row>
    <row r="7" customFormat="false" ht="36" hidden="false" customHeight="true" outlineLevel="0" collapsed="false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</row>
    <row r="8" customFormat="false" ht="18" hidden="false" customHeight="true" outlineLevel="0" collapsed="false">
      <c r="A8" s="7" t="n">
        <v>1</v>
      </c>
      <c r="B8" s="8" t="n">
        <v>45717</v>
      </c>
      <c r="C8" s="8" t="n">
        <v>45716</v>
      </c>
      <c r="D8" s="7" t="s">
        <v>19</v>
      </c>
      <c r="E8" s="9" t="s">
        <v>20</v>
      </c>
      <c r="F8" s="9" t="s">
        <v>21</v>
      </c>
      <c r="G8" s="10" t="n">
        <v>378.15</v>
      </c>
      <c r="H8" s="11" t="n">
        <v>0.19</v>
      </c>
      <c r="I8" s="12" t="n">
        <f aca="false">G8*H8</f>
        <v>71.8485</v>
      </c>
      <c r="J8" s="12" t="n">
        <f aca="false">G8+I8</f>
        <v>449.9985</v>
      </c>
      <c r="K8" s="8" t="n">
        <v>45747</v>
      </c>
      <c r="L8" s="13" t="n">
        <v>0.02</v>
      </c>
      <c r="M8" s="14" t="n">
        <v>10</v>
      </c>
      <c r="N8" s="12" t="n">
        <f aca="false">IF(L8&gt;0,J8*L8,0)</f>
        <v>8.99997</v>
      </c>
      <c r="O8" s="15" t="s">
        <v>22</v>
      </c>
    </row>
    <row r="9" customFormat="false" ht="18" hidden="false" customHeight="true" outlineLevel="0" collapsed="false">
      <c r="A9" s="16" t="n">
        <v>2</v>
      </c>
      <c r="B9" s="17" t="n">
        <v>45721</v>
      </c>
      <c r="C9" s="17" t="n">
        <v>45720</v>
      </c>
      <c r="D9" s="16" t="s">
        <v>23</v>
      </c>
      <c r="E9" s="18" t="s">
        <v>24</v>
      </c>
      <c r="F9" s="18" t="s">
        <v>25</v>
      </c>
      <c r="G9" s="19" t="n">
        <v>1008.4</v>
      </c>
      <c r="H9" s="20" t="n">
        <v>0.19</v>
      </c>
      <c r="I9" s="21" t="n">
        <f aca="false">G9*H9</f>
        <v>191.596</v>
      </c>
      <c r="J9" s="21" t="n">
        <f aca="false">G9+I9</f>
        <v>1199.996</v>
      </c>
      <c r="K9" s="17" t="n">
        <v>45750</v>
      </c>
      <c r="L9" s="22" t="n">
        <v>0.02</v>
      </c>
      <c r="M9" s="23" t="n">
        <v>14</v>
      </c>
      <c r="N9" s="21" t="n">
        <f aca="false">IF(L9&gt;0,J9*L9,0)</f>
        <v>23.99992</v>
      </c>
      <c r="O9" s="24" t="s">
        <v>26</v>
      </c>
    </row>
    <row r="10" customFormat="false" ht="18" hidden="false" customHeight="true" outlineLevel="0" collapsed="false">
      <c r="A10" s="7" t="n">
        <v>3</v>
      </c>
      <c r="B10" s="8" t="n">
        <v>45724</v>
      </c>
      <c r="C10" s="8" t="n">
        <v>45723</v>
      </c>
      <c r="D10" s="7" t="s">
        <v>27</v>
      </c>
      <c r="E10" s="9" t="s">
        <v>28</v>
      </c>
      <c r="F10" s="9" t="s">
        <v>29</v>
      </c>
      <c r="G10" s="10" t="n">
        <v>210</v>
      </c>
      <c r="H10" s="11" t="n">
        <v>0.19</v>
      </c>
      <c r="I10" s="12" t="n">
        <f aca="false">G10*H10</f>
        <v>39.9</v>
      </c>
      <c r="J10" s="12" t="n">
        <f aca="false">G10+I10</f>
        <v>249.9</v>
      </c>
      <c r="K10" s="8" t="n">
        <v>45754</v>
      </c>
      <c r="L10" s="13" t="n">
        <v>0</v>
      </c>
      <c r="M10" s="14" t="n">
        <v>0</v>
      </c>
      <c r="N10" s="12" t="n">
        <f aca="false">IF(L10&gt;0,J10*L10,0)</f>
        <v>0</v>
      </c>
      <c r="O10" s="24" t="s">
        <v>26</v>
      </c>
    </row>
    <row r="11" customFormat="false" ht="18" hidden="false" customHeight="true" outlineLevel="0" collapsed="false">
      <c r="A11" s="16" t="n">
        <v>4</v>
      </c>
      <c r="B11" s="17" t="n">
        <v>45726</v>
      </c>
      <c r="C11" s="17" t="n">
        <v>45725</v>
      </c>
      <c r="D11" s="16" t="s">
        <v>30</v>
      </c>
      <c r="E11" s="18" t="s">
        <v>31</v>
      </c>
      <c r="F11" s="18" t="s">
        <v>32</v>
      </c>
      <c r="G11" s="19" t="n">
        <v>89</v>
      </c>
      <c r="H11" s="20" t="n">
        <v>0.19</v>
      </c>
      <c r="I11" s="21" t="n">
        <f aca="false">G11*H11</f>
        <v>16.91</v>
      </c>
      <c r="J11" s="21" t="n">
        <f aca="false">G11+I11</f>
        <v>105.91</v>
      </c>
      <c r="K11" s="17" t="n">
        <v>45756</v>
      </c>
      <c r="L11" s="22" t="n">
        <v>0.03</v>
      </c>
      <c r="M11" s="23" t="n">
        <v>7</v>
      </c>
      <c r="N11" s="21" t="n">
        <f aca="false">IF(L11&gt;0,J11*L11,0)</f>
        <v>3.1773</v>
      </c>
      <c r="O11" s="25" t="s">
        <v>33</v>
      </c>
    </row>
    <row r="12" customFormat="false" ht="18" hidden="false" customHeight="true" outlineLevel="0" collapsed="false">
      <c r="A12" s="7" t="n">
        <v>5</v>
      </c>
      <c r="B12" s="8" t="n">
        <v>45728</v>
      </c>
      <c r="C12" s="8" t="n">
        <v>45727</v>
      </c>
      <c r="D12" s="7" t="s">
        <v>34</v>
      </c>
      <c r="E12" s="9" t="s">
        <v>35</v>
      </c>
      <c r="F12" s="9" t="s">
        <v>36</v>
      </c>
      <c r="G12" s="10" t="n">
        <v>450</v>
      </c>
      <c r="H12" s="11" t="n">
        <v>0.19</v>
      </c>
      <c r="I12" s="12" t="n">
        <f aca="false">G12*H12</f>
        <v>85.5</v>
      </c>
      <c r="J12" s="12" t="n">
        <f aca="false">G12+I12</f>
        <v>535.5</v>
      </c>
      <c r="K12" s="8" t="n">
        <v>45757</v>
      </c>
      <c r="L12" s="13" t="n">
        <v>0.02</v>
      </c>
      <c r="M12" s="14" t="n">
        <v>10</v>
      </c>
      <c r="N12" s="12" t="n">
        <f aca="false">IF(L12&gt;0,J12*L12,0)</f>
        <v>10.71</v>
      </c>
      <c r="O12" s="24" t="s">
        <v>26</v>
      </c>
    </row>
    <row r="13" customFormat="false" ht="18" hidden="false" customHeight="true" outlineLevel="0" collapsed="false">
      <c r="A13" s="16" t="n">
        <v>6</v>
      </c>
      <c r="B13" s="17" t="n">
        <v>45730</v>
      </c>
      <c r="C13" s="17" t="n">
        <v>45730</v>
      </c>
      <c r="D13" s="16" t="s">
        <v>37</v>
      </c>
      <c r="E13" s="18" t="s">
        <v>38</v>
      </c>
      <c r="F13" s="18" t="s">
        <v>39</v>
      </c>
      <c r="G13" s="19" t="n">
        <v>55</v>
      </c>
      <c r="H13" s="20" t="n">
        <v>0.19</v>
      </c>
      <c r="I13" s="21" t="n">
        <f aca="false">G13*H13</f>
        <v>10.45</v>
      </c>
      <c r="J13" s="21" t="n">
        <f aca="false">G13+I13</f>
        <v>65.45</v>
      </c>
      <c r="K13" s="17" t="n">
        <v>45760</v>
      </c>
      <c r="L13" s="22" t="n">
        <v>0</v>
      </c>
      <c r="M13" s="23" t="n">
        <v>0</v>
      </c>
      <c r="N13" s="21" t="n">
        <f aca="false">IF(L13&gt;0,J13*L13,0)</f>
        <v>0</v>
      </c>
      <c r="O13" s="15" t="s">
        <v>22</v>
      </c>
    </row>
    <row r="14" customFormat="false" ht="18" hidden="false" customHeight="true" outlineLevel="0" collapsed="false">
      <c r="A14" s="7" t="n">
        <v>7</v>
      </c>
      <c r="B14" s="8" t="n">
        <v>45733</v>
      </c>
      <c r="C14" s="8" t="n">
        <v>45731</v>
      </c>
      <c r="D14" s="7" t="s">
        <v>40</v>
      </c>
      <c r="E14" s="9" t="s">
        <v>41</v>
      </c>
      <c r="F14" s="9" t="s">
        <v>42</v>
      </c>
      <c r="G14" s="10" t="n">
        <v>312</v>
      </c>
      <c r="H14" s="11" t="n">
        <v>0</v>
      </c>
      <c r="I14" s="12" t="n">
        <f aca="false">G14*H14</f>
        <v>0</v>
      </c>
      <c r="J14" s="12" t="n">
        <f aca="false">G14+I14</f>
        <v>312</v>
      </c>
      <c r="K14" s="8" t="n">
        <v>45778</v>
      </c>
      <c r="L14" s="13" t="n">
        <v>0</v>
      </c>
      <c r="M14" s="14" t="n">
        <v>0</v>
      </c>
      <c r="N14" s="12" t="n">
        <f aca="false">IF(L14&gt;0,J14*L14,0)</f>
        <v>0</v>
      </c>
      <c r="O14" s="24" t="s">
        <v>26</v>
      </c>
    </row>
    <row r="15" customFormat="false" ht="18" hidden="false" customHeight="true" outlineLevel="0" collapsed="false">
      <c r="A15" s="16" t="n">
        <v>8</v>
      </c>
      <c r="B15" s="17" t="n">
        <v>45735</v>
      </c>
      <c r="C15" s="17" t="n">
        <v>45734</v>
      </c>
      <c r="D15" s="16" t="s">
        <v>43</v>
      </c>
      <c r="E15" s="18" t="s">
        <v>44</v>
      </c>
      <c r="F15" s="18" t="s">
        <v>45</v>
      </c>
      <c r="G15" s="19" t="n">
        <v>142.5</v>
      </c>
      <c r="H15" s="20" t="n">
        <v>0.19</v>
      </c>
      <c r="I15" s="21" t="n">
        <f aca="false">G15*H15</f>
        <v>27.075</v>
      </c>
      <c r="J15" s="21" t="n">
        <f aca="false">G15+I15</f>
        <v>169.575</v>
      </c>
      <c r="K15" s="17" t="n">
        <v>45764</v>
      </c>
      <c r="L15" s="22" t="n">
        <v>0.02</v>
      </c>
      <c r="M15" s="23" t="n">
        <v>8</v>
      </c>
      <c r="N15" s="21" t="n">
        <f aca="false">IF(L15&gt;0,J15*L15,0)</f>
        <v>3.3915</v>
      </c>
      <c r="O15" s="25" t="s">
        <v>33</v>
      </c>
    </row>
    <row r="16" customFormat="false" ht="18" hidden="false" customHeight="true" outlineLevel="0" collapsed="false">
      <c r="A16" s="7" t="n">
        <v>9</v>
      </c>
      <c r="B16" s="8" t="n">
        <v>45737</v>
      </c>
      <c r="C16" s="8" t="n">
        <v>45736</v>
      </c>
      <c r="D16" s="7" t="s">
        <v>46</v>
      </c>
      <c r="E16" s="9" t="s">
        <v>47</v>
      </c>
      <c r="F16" s="9" t="s">
        <v>48</v>
      </c>
      <c r="G16" s="10" t="n">
        <v>890</v>
      </c>
      <c r="H16" s="11" t="n">
        <v>0.19</v>
      </c>
      <c r="I16" s="12" t="n">
        <f aca="false">G16*H16</f>
        <v>169.1</v>
      </c>
      <c r="J16" s="12" t="n">
        <f aca="false">G16+I16</f>
        <v>1059.1</v>
      </c>
      <c r="K16" s="8" t="n">
        <v>45766</v>
      </c>
      <c r="L16" s="13" t="n">
        <v>0.025</v>
      </c>
      <c r="M16" s="14" t="n">
        <v>10</v>
      </c>
      <c r="N16" s="12" t="n">
        <f aca="false">IF(L16&gt;0,J16*L16,0)</f>
        <v>26.4775</v>
      </c>
      <c r="O16" s="24" t="s">
        <v>26</v>
      </c>
    </row>
    <row r="17" customFormat="false" ht="18" hidden="false" customHeight="true" outlineLevel="0" collapsed="false">
      <c r="A17" s="16" t="n">
        <v>10</v>
      </c>
      <c r="B17" s="17" t="n">
        <v>45741</v>
      </c>
      <c r="C17" s="17" t="n">
        <v>45740</v>
      </c>
      <c r="D17" s="16" t="s">
        <v>49</v>
      </c>
      <c r="E17" s="18" t="s">
        <v>50</v>
      </c>
      <c r="F17" s="18" t="s">
        <v>51</v>
      </c>
      <c r="G17" s="19" t="n">
        <v>398.7</v>
      </c>
      <c r="H17" s="20" t="n">
        <v>0.19</v>
      </c>
      <c r="I17" s="21" t="n">
        <f aca="false">G17*H17</f>
        <v>75.753</v>
      </c>
      <c r="J17" s="21" t="n">
        <f aca="false">G17+I17</f>
        <v>474.453</v>
      </c>
      <c r="K17" s="17" t="n">
        <v>45771</v>
      </c>
      <c r="L17" s="22" t="n">
        <v>0</v>
      </c>
      <c r="M17" s="23" t="n">
        <v>0</v>
      </c>
      <c r="N17" s="21" t="n">
        <f aca="false">IF(L17&gt;0,J17*L17,0)</f>
        <v>0</v>
      </c>
      <c r="O17" s="24" t="s">
        <v>26</v>
      </c>
    </row>
    <row r="18" customFormat="false" ht="19.5" hidden="false" customHeight="true" outlineLevel="0" collapsed="false">
      <c r="A18" s="26" t="s">
        <v>52</v>
      </c>
      <c r="B18" s="26"/>
      <c r="C18" s="26"/>
      <c r="D18" s="26"/>
      <c r="E18" s="26"/>
      <c r="F18" s="26"/>
      <c r="G18" s="27" t="n">
        <f aca="false">SUM(G8:G17)</f>
        <v>3933.75</v>
      </c>
      <c r="H18" s="28"/>
      <c r="I18" s="27" t="n">
        <f aca="false">SUM(I8:I17)</f>
        <v>688.1325</v>
      </c>
      <c r="J18" s="27" t="n">
        <f aca="false">SUM(J8:J17)</f>
        <v>4621.8825</v>
      </c>
      <c r="K18" s="28"/>
      <c r="L18" s="28"/>
      <c r="M18" s="28"/>
      <c r="N18" s="27" t="n">
        <f aca="false">SUM(N8:N17)</f>
        <v>76.75619</v>
      </c>
      <c r="O18" s="28"/>
    </row>
    <row r="20" customFormat="false" ht="18" hidden="false" customHeight="true" outlineLevel="0" collapsed="false">
      <c r="A20" s="29" t="s">
        <v>53</v>
      </c>
      <c r="B20" s="29"/>
      <c r="C20" s="29"/>
      <c r="D20" s="30"/>
      <c r="E20" s="30"/>
      <c r="F20" s="30"/>
      <c r="G20" s="30"/>
      <c r="I20" s="29" t="s">
        <v>54</v>
      </c>
      <c r="J20" s="29"/>
      <c r="K20" s="29"/>
      <c r="L20" s="29"/>
      <c r="M20" s="29"/>
      <c r="N20" s="29"/>
      <c r="O20" s="29"/>
    </row>
    <row r="21" customFormat="false" ht="18" hidden="false" customHeight="true" outlineLevel="0" collapsed="false">
      <c r="A21" s="31" t="s">
        <v>55</v>
      </c>
      <c r="B21" s="31"/>
      <c r="C21" s="31"/>
      <c r="D21" s="32" t="n">
        <f aca="false">COUNTIF(O8:O17,"Offen")</f>
        <v>6</v>
      </c>
      <c r="E21" s="32"/>
      <c r="F21" s="32"/>
      <c r="G21" s="32"/>
      <c r="I21" s="33" t="s">
        <v>56</v>
      </c>
      <c r="J21" s="33"/>
      <c r="K21" s="33"/>
      <c r="L21" s="33"/>
      <c r="M21" s="33"/>
      <c r="N21" s="33"/>
      <c r="O21" s="33"/>
    </row>
    <row r="22" customFormat="false" ht="18" hidden="false" customHeight="true" outlineLevel="0" collapsed="false">
      <c r="A22" s="31" t="s">
        <v>57</v>
      </c>
      <c r="B22" s="31"/>
      <c r="C22" s="31"/>
      <c r="D22" s="34" t="n">
        <f aca="false">SUMIF(O8:O17,"Offen",J8:J17)</f>
        <v>3830.949</v>
      </c>
      <c r="E22" s="34"/>
      <c r="F22" s="34"/>
      <c r="G22" s="34"/>
      <c r="I22" s="35" t="s">
        <v>58</v>
      </c>
      <c r="J22" s="35"/>
      <c r="K22" s="35"/>
      <c r="L22" s="35"/>
      <c r="M22" s="35"/>
      <c r="N22" s="35"/>
      <c r="O22" s="35"/>
    </row>
    <row r="23" customFormat="false" ht="18" hidden="false" customHeight="true" outlineLevel="0" collapsed="false">
      <c r="A23" s="31" t="s">
        <v>59</v>
      </c>
      <c r="B23" s="31"/>
      <c r="C23" s="31"/>
      <c r="D23" s="34" t="n">
        <f aca="false">SUMIF(O8:O17,"Offen",N8:N17)</f>
        <v>61.18742</v>
      </c>
      <c r="E23" s="34"/>
      <c r="F23" s="34"/>
      <c r="G23" s="34"/>
      <c r="I23" s="36" t="s">
        <v>60</v>
      </c>
      <c r="J23" s="36"/>
      <c r="K23" s="36"/>
      <c r="L23" s="36"/>
      <c r="M23" s="36"/>
      <c r="N23" s="36"/>
      <c r="O23" s="36"/>
    </row>
    <row r="24" customFormat="false" ht="15" hidden="false" customHeight="false" outlineLevel="0" collapsed="false">
      <c r="A24" s="31" t="s">
        <v>61</v>
      </c>
      <c r="B24" s="31"/>
      <c r="C24" s="31"/>
      <c r="D24" s="32" t="n">
        <f aca="false">COUNTIF(O8:O17,"In Prüfung")</f>
        <v>2</v>
      </c>
      <c r="E24" s="32"/>
      <c r="F24" s="32"/>
      <c r="G24" s="32"/>
    </row>
  </sheetData>
  <mergeCells count="21">
    <mergeCell ref="A1:O2"/>
    <mergeCell ref="A3:O4"/>
    <mergeCell ref="A5:G5"/>
    <mergeCell ref="H5:O5"/>
    <mergeCell ref="A6:G6"/>
    <mergeCell ref="H6:O6"/>
    <mergeCell ref="A18:F18"/>
    <mergeCell ref="A20:C20"/>
    <mergeCell ref="D20:G20"/>
    <mergeCell ref="I20:O20"/>
    <mergeCell ref="A21:C21"/>
    <mergeCell ref="D21:G21"/>
    <mergeCell ref="I21:O21"/>
    <mergeCell ref="A22:C22"/>
    <mergeCell ref="D22:G22"/>
    <mergeCell ref="I22:O22"/>
    <mergeCell ref="A23:C23"/>
    <mergeCell ref="D23:G23"/>
    <mergeCell ref="I23:O23"/>
    <mergeCell ref="A24:C24"/>
    <mergeCell ref="D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4" min="3" style="0" width="18"/>
    <col collapsed="false" customWidth="true" hidden="false" outlineLevel="0" max="5" min="5" style="0" width="4"/>
  </cols>
  <sheetData>
    <row r="1" customFormat="false" ht="27.75" hidden="false" customHeight="true" outlineLevel="0" collapsed="false">
      <c r="B1" s="37" t="s">
        <v>62</v>
      </c>
      <c r="C1" s="37"/>
      <c r="D1" s="37"/>
    </row>
    <row r="2" customFormat="false" ht="27.75" hidden="false" customHeight="true" outlineLevel="0" collapsed="false">
      <c r="B2" s="37"/>
      <c r="C2" s="37"/>
      <c r="D2" s="37"/>
    </row>
    <row r="3" customFormat="false" ht="19.5" hidden="false" customHeight="true" outlineLevel="0" collapsed="false">
      <c r="B3" s="38" t="s">
        <v>63</v>
      </c>
      <c r="C3" s="38"/>
      <c r="D3" s="38"/>
    </row>
    <row r="4" customFormat="false" ht="19.5" hidden="false" customHeight="true" outlineLevel="0" collapsed="false"/>
    <row r="5" customFormat="false" ht="19.5" hidden="false" customHeight="true" outlineLevel="0" collapsed="false">
      <c r="B5" s="29" t="s">
        <v>64</v>
      </c>
      <c r="C5" s="29"/>
      <c r="D5" s="29"/>
    </row>
    <row r="6" customFormat="false" ht="21.75" hidden="false" customHeight="true" outlineLevel="0" collapsed="false">
      <c r="B6" s="39" t="s">
        <v>65</v>
      </c>
      <c r="C6" s="40" t="n">
        <v>1200</v>
      </c>
      <c r="D6" s="41"/>
    </row>
    <row r="7" customFormat="false" ht="21.75" hidden="false" customHeight="true" outlineLevel="0" collapsed="false">
      <c r="B7" s="39" t="s">
        <v>66</v>
      </c>
      <c r="C7" s="42" t="n">
        <v>0.02</v>
      </c>
      <c r="D7" s="41"/>
    </row>
    <row r="8" customFormat="false" ht="21.75" hidden="false" customHeight="true" outlineLevel="0" collapsed="false">
      <c r="B8" s="39" t="s">
        <v>67</v>
      </c>
      <c r="C8" s="43" t="n">
        <v>10</v>
      </c>
      <c r="D8" s="41"/>
    </row>
    <row r="9" customFormat="false" ht="21.75" hidden="false" customHeight="true" outlineLevel="0" collapsed="false">
      <c r="B9" s="39" t="s">
        <v>68</v>
      </c>
      <c r="C9" s="43" t="n">
        <v>30</v>
      </c>
      <c r="D9" s="41"/>
    </row>
    <row r="10" customFormat="false" ht="19.5" hidden="false" customHeight="true" outlineLevel="0" collapsed="false"/>
    <row r="11" customFormat="false" ht="21.75" hidden="false" customHeight="true" outlineLevel="0" collapsed="false">
      <c r="B11" s="29" t="s">
        <v>69</v>
      </c>
      <c r="C11" s="29"/>
      <c r="D11" s="29"/>
    </row>
    <row r="12" customFormat="false" ht="21.75" hidden="false" customHeight="true" outlineLevel="0" collapsed="false">
      <c r="B12" s="44" t="s">
        <v>70</v>
      </c>
      <c r="C12" s="45" t="n">
        <f aca="false">C6*C7</f>
        <v>24</v>
      </c>
      <c r="D12" s="46"/>
    </row>
    <row r="13" customFormat="false" ht="21.75" hidden="false" customHeight="true" outlineLevel="0" collapsed="false">
      <c r="B13" s="44" t="s">
        <v>71</v>
      </c>
      <c r="C13" s="45" t="n">
        <f aca="false">C6-C12</f>
        <v>1176</v>
      </c>
      <c r="D13" s="46"/>
    </row>
    <row r="14" customFormat="false" ht="21.75" hidden="false" customHeight="true" outlineLevel="0" collapsed="false">
      <c r="B14" s="47" t="s">
        <v>72</v>
      </c>
      <c r="C14" s="48" t="n">
        <f aca="false">IF(C9&gt;C8,(C7/(1-C7))*(360/(C9-C8)),0)</f>
        <v>0.36734693877551</v>
      </c>
      <c r="D14" s="49"/>
    </row>
    <row r="15" customFormat="false" ht="19.5" hidden="false" customHeight="true" outlineLevel="0" collapsed="false"/>
    <row r="16" customFormat="false" ht="21.75" hidden="false" customHeight="true" outlineLevel="0" collapsed="false">
      <c r="B16" s="29" t="s">
        <v>73</v>
      </c>
      <c r="C16" s="29"/>
      <c r="D16" s="29"/>
    </row>
    <row r="17" customFormat="false" ht="18" hidden="false" customHeight="true" outlineLevel="0" collapsed="false">
      <c r="B17" s="50" t="s">
        <v>74</v>
      </c>
      <c r="C17" s="50"/>
      <c r="D17" s="50"/>
    </row>
    <row r="18" customFormat="false" ht="18" hidden="false" customHeight="true" outlineLevel="0" collapsed="false">
      <c r="B18" s="51" t="s">
        <v>75</v>
      </c>
      <c r="C18" s="51"/>
      <c r="D18" s="51"/>
    </row>
    <row r="19" customFormat="false" ht="18" hidden="false" customHeight="true" outlineLevel="0" collapsed="false">
      <c r="B19" s="51" t="s">
        <v>76</v>
      </c>
      <c r="C19" s="51"/>
      <c r="D19" s="51"/>
    </row>
    <row r="20" customFormat="false" ht="21.75" hidden="false" customHeight="true" outlineLevel="0" collapsed="false">
      <c r="B20" s="51" t="s">
        <v>77</v>
      </c>
      <c r="C20" s="51"/>
      <c r="D20" s="51"/>
    </row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</sheetData>
  <mergeCells count="9">
    <mergeCell ref="B1:D2"/>
    <mergeCell ref="B3:D3"/>
    <mergeCell ref="B5:D5"/>
    <mergeCell ref="B11:D11"/>
    <mergeCell ref="B16:D16"/>
    <mergeCell ref="B17:D17"/>
    <mergeCell ref="B18:D18"/>
    <mergeCell ref="B19:D19"/>
    <mergeCell ref="B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6" min="3" style="0" width="18"/>
    <col collapsed="false" customWidth="true" hidden="false" outlineLevel="0" max="7" min="7" style="0" width="4"/>
  </cols>
  <sheetData>
    <row r="1" customFormat="false" ht="25.5" hidden="false" customHeight="true" outlineLevel="0" collapsed="false">
      <c r="B1" s="52" t="s">
        <v>78</v>
      </c>
      <c r="C1" s="52"/>
      <c r="D1" s="52"/>
      <c r="E1" s="52"/>
      <c r="F1" s="52"/>
    </row>
    <row r="2" customFormat="false" ht="25.5" hidden="false" customHeight="true" outlineLevel="0" collapsed="false">
      <c r="B2" s="52"/>
      <c r="C2" s="52"/>
      <c r="D2" s="52"/>
      <c r="E2" s="52"/>
      <c r="F2" s="52"/>
    </row>
    <row r="3" customFormat="false" ht="18" hidden="false" customHeight="true" outlineLevel="0" collapsed="false">
      <c r="B3" s="38" t="s">
        <v>79</v>
      </c>
      <c r="C3" s="38"/>
      <c r="D3" s="38"/>
      <c r="E3" s="38"/>
      <c r="F3" s="38"/>
    </row>
    <row r="4" customFormat="false" ht="18" hidden="false" customHeight="true" outlineLevel="0" collapsed="false"/>
    <row r="5" customFormat="false" ht="18" hidden="false" customHeight="true" outlineLevel="0" collapsed="false">
      <c r="B5" s="29" t="s">
        <v>80</v>
      </c>
      <c r="C5" s="29"/>
      <c r="D5" s="29"/>
      <c r="E5" s="29"/>
      <c r="F5" s="29"/>
    </row>
    <row r="6" customFormat="false" ht="18" hidden="false" customHeight="true" outlineLevel="0" collapsed="false">
      <c r="B6" s="31" t="s">
        <v>81</v>
      </c>
      <c r="C6" s="31"/>
      <c r="D6" s="31"/>
      <c r="E6" s="53" t="n">
        <f aca="false">COUNTA(Rechnungseingangsbuch!D8:D17)</f>
        <v>10</v>
      </c>
      <c r="F6" s="53"/>
    </row>
    <row r="7" customFormat="false" ht="18" hidden="false" customHeight="true" outlineLevel="0" collapsed="false">
      <c r="B7" s="54" t="s">
        <v>82</v>
      </c>
      <c r="C7" s="54"/>
      <c r="D7" s="54"/>
      <c r="E7" s="34" t="n">
        <f aca="false">Rechnungseingangsbuch!J18</f>
        <v>4621.8825</v>
      </c>
      <c r="F7" s="34"/>
    </row>
    <row r="8" customFormat="false" ht="18" hidden="false" customHeight="true" outlineLevel="0" collapsed="false">
      <c r="B8" s="31" t="s">
        <v>83</v>
      </c>
      <c r="C8" s="31"/>
      <c r="D8" s="31"/>
      <c r="E8" s="55" t="n">
        <f aca="false">Rechnungseingangsbuch!G18</f>
        <v>3933.75</v>
      </c>
      <c r="F8" s="55"/>
    </row>
    <row r="9" customFormat="false" ht="18" hidden="false" customHeight="true" outlineLevel="0" collapsed="false">
      <c r="B9" s="54" t="s">
        <v>84</v>
      </c>
      <c r="C9" s="54"/>
      <c r="D9" s="54"/>
      <c r="E9" s="34" t="n">
        <f aca="false">Rechnungseingangsbuch!I18</f>
        <v>688.1325</v>
      </c>
      <c r="F9" s="34"/>
    </row>
    <row r="10" customFormat="false" ht="18" hidden="false" customHeight="true" outlineLevel="0" collapsed="false">
      <c r="B10" s="31" t="s">
        <v>85</v>
      </c>
      <c r="C10" s="31"/>
      <c r="D10" s="31"/>
      <c r="E10" s="53" t="n">
        <f aca="false">COUNTIF(Rechnungseingangsbuch!O8:O17,"Offen")</f>
        <v>6</v>
      </c>
      <c r="F10" s="53"/>
    </row>
    <row r="11" customFormat="false" ht="18" hidden="false" customHeight="true" outlineLevel="0" collapsed="false">
      <c r="B11" s="54" t="s">
        <v>86</v>
      </c>
      <c r="C11" s="54"/>
      <c r="D11" s="54"/>
      <c r="E11" s="34" t="n">
        <f aca="false">SUMIF(Rechnungseingangsbuch!O8:O17,"Offen",Rechnungseingangsbuch!J8:J17)</f>
        <v>3830.949</v>
      </c>
      <c r="F11" s="34"/>
    </row>
    <row r="12" customFormat="false" ht="18" hidden="false" customHeight="true" outlineLevel="0" collapsed="false">
      <c r="B12" s="31" t="s">
        <v>87</v>
      </c>
      <c r="C12" s="31"/>
      <c r="D12" s="31"/>
      <c r="E12" s="53" t="n">
        <f aca="false">COUNTIF(Rechnungseingangsbuch!O8:O17,"Bezahlt")</f>
        <v>2</v>
      </c>
      <c r="F12" s="53"/>
    </row>
    <row r="13" customFormat="false" ht="18" hidden="false" customHeight="true" outlineLevel="0" collapsed="false">
      <c r="B13" s="54" t="s">
        <v>88</v>
      </c>
      <c r="C13" s="54"/>
      <c r="D13" s="54"/>
      <c r="E13" s="34" t="n">
        <f aca="false">SUMIF(Rechnungseingangsbuch!O8:O17,"Bezahlt",Rechnungseingangsbuch!J8:J17)</f>
        <v>515.4485</v>
      </c>
      <c r="F13" s="34"/>
    </row>
    <row r="14" customFormat="false" ht="18" hidden="false" customHeight="true" outlineLevel="0" collapsed="false">
      <c r="B14" s="31" t="s">
        <v>89</v>
      </c>
      <c r="C14" s="31"/>
      <c r="D14" s="31"/>
      <c r="E14" s="53" t="n">
        <f aca="false">COUNTIF(Rechnungseingangsbuch!O8:O17,"In Prüfung")</f>
        <v>2</v>
      </c>
      <c r="F14" s="53"/>
    </row>
    <row r="15" customFormat="false" ht="18" hidden="false" customHeight="true" outlineLevel="0" collapsed="false">
      <c r="B15" s="54" t="s">
        <v>90</v>
      </c>
      <c r="C15" s="54"/>
      <c r="D15" s="54"/>
      <c r="E15" s="34" t="n">
        <f aca="false">Rechnungseingangsbuch!N18</f>
        <v>76.75619</v>
      </c>
      <c r="F15" s="34"/>
    </row>
    <row r="16" customFormat="false" ht="18" hidden="false" customHeight="true" outlineLevel="0" collapsed="false"/>
    <row r="17" customFormat="false" ht="18" hidden="false" customHeight="true" outlineLevel="0" collapsed="false"/>
    <row r="18" customFormat="false" ht="21.75" hidden="false" customHeight="true" outlineLevel="0" collapsed="false">
      <c r="B18" s="29" t="s">
        <v>91</v>
      </c>
      <c r="C18" s="29"/>
      <c r="D18" s="29"/>
      <c r="E18" s="29"/>
      <c r="F18" s="29"/>
    </row>
    <row r="19" customFormat="false" ht="18" hidden="false" customHeight="true" outlineLevel="0" collapsed="false">
      <c r="B19" s="56" t="s">
        <v>92</v>
      </c>
      <c r="C19" s="56" t="s">
        <v>93</v>
      </c>
      <c r="D19" s="56" t="s">
        <v>10</v>
      </c>
      <c r="E19" s="56" t="s">
        <v>13</v>
      </c>
      <c r="F19" s="56" t="s">
        <v>94</v>
      </c>
    </row>
    <row r="20" customFormat="false" ht="18" hidden="false" customHeight="true" outlineLevel="0" collapsed="false">
      <c r="B20" s="9" t="s">
        <v>20</v>
      </c>
      <c r="C20" s="57" t="n">
        <f aca="false">COUNTIF(Rechnungseingangsbuch!E8:E17,B20)</f>
        <v>1</v>
      </c>
      <c r="D20" s="12" t="n">
        <f aca="false">SUMIF(Rechnungseingangsbuch!E8:E17,B20,Rechnungseingangsbuch!G8:G17)</f>
        <v>378.15</v>
      </c>
      <c r="E20" s="12" t="n">
        <f aca="false">SUMIF(Rechnungseingangsbuch!E8:E17,B20,Rechnungseingangsbuch!J8:J17)</f>
        <v>449.9985</v>
      </c>
      <c r="F20" s="12" t="n">
        <f aca="false">SUMIF(Rechnungseingangsbuch!E8:E17,B20,Rechnungseingangsbuch!N8:N17)</f>
        <v>8.99997</v>
      </c>
    </row>
    <row r="21" customFormat="false" ht="18" hidden="false" customHeight="true" outlineLevel="0" collapsed="false">
      <c r="B21" s="18" t="s">
        <v>24</v>
      </c>
      <c r="C21" s="58" t="n">
        <f aca="false">COUNTIF(Rechnungseingangsbuch!E8:E17,B21)</f>
        <v>1</v>
      </c>
      <c r="D21" s="21" t="n">
        <f aca="false">SUMIF(Rechnungseingangsbuch!E8:E17,B21,Rechnungseingangsbuch!G8:G17)</f>
        <v>1008.4</v>
      </c>
      <c r="E21" s="21" t="n">
        <f aca="false">SUMIF(Rechnungseingangsbuch!E8:E17,B21,Rechnungseingangsbuch!J8:J17)</f>
        <v>1199.996</v>
      </c>
      <c r="F21" s="21" t="n">
        <f aca="false">SUMIF(Rechnungseingangsbuch!E8:E17,B21,Rechnungseingangsbuch!N8:N17)</f>
        <v>23.99992</v>
      </c>
    </row>
    <row r="22" customFormat="false" ht="18" hidden="false" customHeight="true" outlineLevel="0" collapsed="false">
      <c r="B22" s="9" t="s">
        <v>28</v>
      </c>
      <c r="C22" s="57" t="n">
        <f aca="false">COUNTIF(Rechnungseingangsbuch!E8:E17,B22)</f>
        <v>1</v>
      </c>
      <c r="D22" s="12" t="n">
        <f aca="false">SUMIF(Rechnungseingangsbuch!E8:E17,B22,Rechnungseingangsbuch!G8:G17)</f>
        <v>210</v>
      </c>
      <c r="E22" s="12" t="n">
        <f aca="false">SUMIF(Rechnungseingangsbuch!E8:E17,B22,Rechnungseingangsbuch!J8:J17)</f>
        <v>249.9</v>
      </c>
      <c r="F22" s="12" t="n">
        <f aca="false">SUMIF(Rechnungseingangsbuch!E8:E17,B22,Rechnungseingangsbuch!N8:N17)</f>
        <v>0</v>
      </c>
    </row>
    <row r="23" customFormat="false" ht="18" hidden="false" customHeight="true" outlineLevel="0" collapsed="false">
      <c r="B23" s="18" t="s">
        <v>31</v>
      </c>
      <c r="C23" s="58" t="n">
        <f aca="false">COUNTIF(Rechnungseingangsbuch!E8:E17,B23)</f>
        <v>1</v>
      </c>
      <c r="D23" s="21" t="n">
        <f aca="false">SUMIF(Rechnungseingangsbuch!E8:E17,B23,Rechnungseingangsbuch!G8:G17)</f>
        <v>89</v>
      </c>
      <c r="E23" s="21" t="n">
        <f aca="false">SUMIF(Rechnungseingangsbuch!E8:E17,B23,Rechnungseingangsbuch!J8:J17)</f>
        <v>105.91</v>
      </c>
      <c r="F23" s="21" t="n">
        <f aca="false">SUMIF(Rechnungseingangsbuch!E8:E17,B23,Rechnungseingangsbuch!N8:N17)</f>
        <v>3.1773</v>
      </c>
    </row>
    <row r="24" customFormat="false" ht="18" hidden="false" customHeight="true" outlineLevel="0" collapsed="false">
      <c r="B24" s="9" t="s">
        <v>35</v>
      </c>
      <c r="C24" s="57" t="n">
        <f aca="false">COUNTIF(Rechnungseingangsbuch!E8:E17,B24)</f>
        <v>1</v>
      </c>
      <c r="D24" s="12" t="n">
        <f aca="false">SUMIF(Rechnungseingangsbuch!E8:E17,B24,Rechnungseingangsbuch!G8:G17)</f>
        <v>450</v>
      </c>
      <c r="E24" s="12" t="n">
        <f aca="false">SUMIF(Rechnungseingangsbuch!E8:E17,B24,Rechnungseingangsbuch!J8:J17)</f>
        <v>535.5</v>
      </c>
      <c r="F24" s="12" t="n">
        <f aca="false">SUMIF(Rechnungseingangsbuch!E8:E17,B24,Rechnungseingangsbuch!N8:N17)</f>
        <v>10.71</v>
      </c>
    </row>
    <row r="25" customFormat="false" ht="18" hidden="false" customHeight="true" outlineLevel="0" collapsed="false">
      <c r="B25" s="18" t="s">
        <v>38</v>
      </c>
      <c r="C25" s="58" t="n">
        <f aca="false">COUNTIF(Rechnungseingangsbuch!E8:E17,B25)</f>
        <v>1</v>
      </c>
      <c r="D25" s="21" t="n">
        <f aca="false">SUMIF(Rechnungseingangsbuch!E8:E17,B25,Rechnungseingangsbuch!G8:G17)</f>
        <v>55</v>
      </c>
      <c r="E25" s="21" t="n">
        <f aca="false">SUMIF(Rechnungseingangsbuch!E8:E17,B25,Rechnungseingangsbuch!J8:J17)</f>
        <v>65.45</v>
      </c>
      <c r="F25" s="21" t="n">
        <f aca="false">SUMIF(Rechnungseingangsbuch!E8:E17,B25,Rechnungseingangsbuch!N8:N17)</f>
        <v>0</v>
      </c>
    </row>
    <row r="26" customFormat="false" ht="18" hidden="false" customHeight="true" outlineLevel="0" collapsed="false">
      <c r="B26" s="9" t="s">
        <v>41</v>
      </c>
      <c r="C26" s="57" t="n">
        <f aca="false">COUNTIF(Rechnungseingangsbuch!E8:E17,B26)</f>
        <v>1</v>
      </c>
      <c r="D26" s="12" t="n">
        <f aca="false">SUMIF(Rechnungseingangsbuch!E8:E17,B26,Rechnungseingangsbuch!G8:G17)</f>
        <v>312</v>
      </c>
      <c r="E26" s="12" t="n">
        <f aca="false">SUMIF(Rechnungseingangsbuch!E8:E17,B26,Rechnungseingangsbuch!J8:J17)</f>
        <v>312</v>
      </c>
      <c r="F26" s="12" t="n">
        <f aca="false">SUMIF(Rechnungseingangsbuch!E8:E17,B26,Rechnungseingangsbuch!N8:N17)</f>
        <v>0</v>
      </c>
    </row>
    <row r="27" customFormat="false" ht="18" hidden="false" customHeight="true" outlineLevel="0" collapsed="false">
      <c r="B27" s="18" t="s">
        <v>44</v>
      </c>
      <c r="C27" s="58" t="n">
        <f aca="false">COUNTIF(Rechnungseingangsbuch!E8:E17,B27)</f>
        <v>1</v>
      </c>
      <c r="D27" s="21" t="n">
        <f aca="false">SUMIF(Rechnungseingangsbuch!E8:E17,B27,Rechnungseingangsbuch!G8:G17)</f>
        <v>142.5</v>
      </c>
      <c r="E27" s="21" t="n">
        <f aca="false">SUMIF(Rechnungseingangsbuch!E8:E17,B27,Rechnungseingangsbuch!J8:J17)</f>
        <v>169.575</v>
      </c>
      <c r="F27" s="21" t="n">
        <f aca="false">SUMIF(Rechnungseingangsbuch!E8:E17,B27,Rechnungseingangsbuch!N8:N17)</f>
        <v>3.3915</v>
      </c>
    </row>
    <row r="28" customFormat="false" ht="18" hidden="false" customHeight="true" outlineLevel="0" collapsed="false">
      <c r="B28" s="9" t="s">
        <v>47</v>
      </c>
      <c r="C28" s="57" t="n">
        <f aca="false">COUNTIF(Rechnungseingangsbuch!E8:E17,B28)</f>
        <v>1</v>
      </c>
      <c r="D28" s="12" t="n">
        <f aca="false">SUMIF(Rechnungseingangsbuch!E8:E17,B28,Rechnungseingangsbuch!G8:G17)</f>
        <v>890</v>
      </c>
      <c r="E28" s="12" t="n">
        <f aca="false">SUMIF(Rechnungseingangsbuch!E8:E17,B28,Rechnungseingangsbuch!J8:J17)</f>
        <v>1059.1</v>
      </c>
      <c r="F28" s="12" t="n">
        <f aca="false">SUMIF(Rechnungseingangsbuch!E8:E17,B28,Rechnungseingangsbuch!N8:N17)</f>
        <v>26.4775</v>
      </c>
    </row>
    <row r="29" customFormat="false" ht="18" hidden="false" customHeight="true" outlineLevel="0" collapsed="false">
      <c r="B29" s="18" t="s">
        <v>50</v>
      </c>
      <c r="C29" s="58" t="n">
        <f aca="false">COUNTIF(Rechnungseingangsbuch!E8:E17,B29)</f>
        <v>1</v>
      </c>
      <c r="D29" s="21" t="n">
        <f aca="false">SUMIF(Rechnungseingangsbuch!E8:E17,B29,Rechnungseingangsbuch!G8:G17)</f>
        <v>398.7</v>
      </c>
      <c r="E29" s="21" t="n">
        <f aca="false">SUMIF(Rechnungseingangsbuch!E8:E17,B29,Rechnungseingangsbuch!J8:J17)</f>
        <v>474.453</v>
      </c>
      <c r="F29" s="21" t="n">
        <f aca="false">SUMIF(Rechnungseingangsbuch!E8:E17,B29,Rechnungseingangsbuch!N8:N17)</f>
        <v>0</v>
      </c>
    </row>
    <row r="30" customFormat="false" ht="19.5" hidden="false" customHeight="true" outlineLevel="0" collapsed="false">
      <c r="B30" s="56" t="s">
        <v>95</v>
      </c>
      <c r="C30" s="59" t="n">
        <f aca="false">SUM(C20:C29)</f>
        <v>10</v>
      </c>
      <c r="D30" s="60" t="n">
        <f aca="false">SUM(D20:D29)</f>
        <v>3933.75</v>
      </c>
      <c r="E30" s="60" t="n">
        <f aca="false">SUM(E20:E29)</f>
        <v>4621.8825</v>
      </c>
      <c r="F30" s="60" t="n">
        <f aca="false">SUM(F20:F29)</f>
        <v>76.75619</v>
      </c>
    </row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</sheetData>
  <mergeCells count="24">
    <mergeCell ref="B1:F2"/>
    <mergeCell ref="B3:F3"/>
    <mergeCell ref="B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62"/>
    <col collapsed="false" customWidth="true" hidden="false" outlineLevel="0" max="4" min="4" style="0" width="4"/>
  </cols>
  <sheetData>
    <row r="1" customFormat="false" ht="25.5" hidden="false" customHeight="true" outlineLevel="0" collapsed="false">
      <c r="B1" s="52" t="s">
        <v>96</v>
      </c>
      <c r="C1" s="52"/>
    </row>
    <row r="2" customFormat="false" ht="25.5" hidden="false" customHeight="true" outlineLevel="0" collapsed="false">
      <c r="B2" s="52"/>
      <c r="C2" s="52"/>
    </row>
    <row r="3" customFormat="false" ht="15" hidden="false" customHeight="false" outlineLevel="0" collapsed="false">
      <c r="B3" s="38" t="s">
        <v>97</v>
      </c>
      <c r="C3" s="38"/>
    </row>
    <row r="5" customFormat="false" ht="24" hidden="false" customHeight="true" outlineLevel="0" collapsed="false">
      <c r="B5" s="29" t="s">
        <v>98</v>
      </c>
      <c r="C5" s="29"/>
    </row>
    <row r="6" customFormat="false" ht="19.5" hidden="false" customHeight="true" outlineLevel="0" collapsed="false">
      <c r="B6" s="39" t="s">
        <v>99</v>
      </c>
      <c r="C6" s="61" t="s">
        <v>100</v>
      </c>
    </row>
    <row r="7" customFormat="false" ht="19.5" hidden="false" customHeight="true" outlineLevel="0" collapsed="false">
      <c r="B7" s="44" t="s">
        <v>101</v>
      </c>
      <c r="C7" s="62" t="s">
        <v>102</v>
      </c>
    </row>
    <row r="8" customFormat="false" ht="19.5" hidden="false" customHeight="true" outlineLevel="0" collapsed="false">
      <c r="B8" s="39" t="s">
        <v>103</v>
      </c>
      <c r="C8" s="61" t="s">
        <v>104</v>
      </c>
    </row>
    <row r="9" customFormat="false" ht="19.5" hidden="false" customHeight="true" outlineLevel="0" collapsed="false">
      <c r="B9" s="44" t="s">
        <v>105</v>
      </c>
      <c r="C9" s="62" t="s">
        <v>106</v>
      </c>
    </row>
    <row r="10" customFormat="false" ht="19.5" hidden="false" customHeight="true" outlineLevel="0" collapsed="false"/>
    <row r="11" customFormat="false" ht="24" hidden="false" customHeight="true" outlineLevel="0" collapsed="false">
      <c r="B11" s="29" t="s">
        <v>107</v>
      </c>
      <c r="C11" s="29"/>
    </row>
    <row r="12" customFormat="false" ht="19.5" hidden="false" customHeight="true" outlineLevel="0" collapsed="false">
      <c r="B12" s="39" t="s">
        <v>108</v>
      </c>
      <c r="C12" s="61" t="s">
        <v>109</v>
      </c>
    </row>
    <row r="13" customFormat="false" ht="19.5" hidden="false" customHeight="true" outlineLevel="0" collapsed="false">
      <c r="B13" s="44" t="s">
        <v>110</v>
      </c>
      <c r="C13" s="62" t="s">
        <v>111</v>
      </c>
    </row>
    <row r="14" customFormat="false" ht="19.5" hidden="false" customHeight="true" outlineLevel="0" collapsed="false">
      <c r="B14" s="39" t="s">
        <v>112</v>
      </c>
      <c r="C14" s="61" t="s">
        <v>113</v>
      </c>
    </row>
    <row r="15" customFormat="false" ht="19.5" hidden="false" customHeight="true" outlineLevel="0" collapsed="false">
      <c r="B15" s="44" t="s">
        <v>114</v>
      </c>
      <c r="C15" s="62" t="s">
        <v>115</v>
      </c>
    </row>
    <row r="16" customFormat="false" ht="19.5" hidden="false" customHeight="true" outlineLevel="0" collapsed="false">
      <c r="B16" s="39" t="s">
        <v>116</v>
      </c>
      <c r="C16" s="61" t="s">
        <v>117</v>
      </c>
    </row>
    <row r="17" customFormat="false" ht="19.5" hidden="false" customHeight="true" outlineLevel="0" collapsed="false">
      <c r="B17" s="44" t="s">
        <v>10</v>
      </c>
      <c r="C17" s="62" t="s">
        <v>118</v>
      </c>
    </row>
    <row r="18" customFormat="false" ht="19.5" hidden="false" customHeight="true" outlineLevel="0" collapsed="false">
      <c r="B18" s="39" t="s">
        <v>11</v>
      </c>
      <c r="C18" s="61" t="s">
        <v>119</v>
      </c>
    </row>
    <row r="19" customFormat="false" ht="19.5" hidden="false" customHeight="true" outlineLevel="0" collapsed="false">
      <c r="B19" s="44" t="s">
        <v>12</v>
      </c>
      <c r="C19" s="62" t="s">
        <v>120</v>
      </c>
    </row>
    <row r="20" customFormat="false" ht="19.5" hidden="false" customHeight="true" outlineLevel="0" collapsed="false">
      <c r="B20" s="39" t="s">
        <v>13</v>
      </c>
      <c r="C20" s="61" t="s">
        <v>121</v>
      </c>
    </row>
    <row r="21" customFormat="false" ht="19.5" hidden="false" customHeight="true" outlineLevel="0" collapsed="false">
      <c r="B21" s="44" t="s">
        <v>14</v>
      </c>
      <c r="C21" s="62" t="s">
        <v>122</v>
      </c>
    </row>
    <row r="22" customFormat="false" ht="19.5" hidden="false" customHeight="true" outlineLevel="0" collapsed="false">
      <c r="B22" s="39" t="s">
        <v>15</v>
      </c>
      <c r="C22" s="61" t="s">
        <v>123</v>
      </c>
    </row>
    <row r="23" customFormat="false" ht="19.5" hidden="false" customHeight="true" outlineLevel="0" collapsed="false">
      <c r="B23" s="44" t="s">
        <v>67</v>
      </c>
      <c r="C23" s="62" t="s">
        <v>124</v>
      </c>
    </row>
    <row r="24" customFormat="false" ht="19.5" hidden="false" customHeight="true" outlineLevel="0" collapsed="false">
      <c r="B24" s="39" t="s">
        <v>70</v>
      </c>
      <c r="C24" s="61" t="s">
        <v>125</v>
      </c>
    </row>
    <row r="25" customFormat="false" ht="19.5" hidden="false" customHeight="true" outlineLevel="0" collapsed="false">
      <c r="B25" s="44" t="s">
        <v>126</v>
      </c>
      <c r="C25" s="62" t="s">
        <v>127</v>
      </c>
    </row>
    <row r="26" customFormat="false" ht="19.5" hidden="false" customHeight="true" outlineLevel="0" collapsed="false"/>
    <row r="27" customFormat="false" ht="24" hidden="false" customHeight="true" outlineLevel="0" collapsed="false">
      <c r="B27" s="29" t="s">
        <v>128</v>
      </c>
      <c r="C27" s="29"/>
    </row>
    <row r="28" customFormat="false" ht="19.5" hidden="false" customHeight="true" outlineLevel="0" collapsed="false">
      <c r="B28" s="47" t="s">
        <v>129</v>
      </c>
      <c r="C28" s="63" t="s">
        <v>130</v>
      </c>
    </row>
    <row r="29" customFormat="false" ht="19.5" hidden="false" customHeight="true" outlineLevel="0" collapsed="false">
      <c r="B29" s="44" t="s">
        <v>131</v>
      </c>
      <c r="C29" s="62" t="s">
        <v>132</v>
      </c>
    </row>
    <row r="30" customFormat="false" ht="19.5" hidden="false" customHeight="true" outlineLevel="0" collapsed="false">
      <c r="B30" s="39" t="s">
        <v>133</v>
      </c>
      <c r="C30" s="61" t="s">
        <v>134</v>
      </c>
    </row>
    <row r="31" customFormat="false" ht="19.5" hidden="false" customHeight="true" outlineLevel="0" collapsed="false">
      <c r="B31" s="44" t="s">
        <v>135</v>
      </c>
      <c r="C31" s="62" t="s">
        <v>136</v>
      </c>
    </row>
    <row r="32" customFormat="false" ht="19.5" hidden="false" customHeight="true" outlineLevel="0" collapsed="false">
      <c r="B32" s="39" t="s">
        <v>137</v>
      </c>
      <c r="C32" s="61" t="s">
        <v>138</v>
      </c>
    </row>
    <row r="33" customFormat="false" ht="19.5" hidden="false" customHeight="true" outlineLevel="0" collapsed="false"/>
    <row r="34" customFormat="false" ht="24" hidden="false" customHeight="true" outlineLevel="0" collapsed="false">
      <c r="B34" s="29" t="s">
        <v>139</v>
      </c>
      <c r="C34" s="29"/>
    </row>
    <row r="35" customFormat="false" ht="19.5" hidden="false" customHeight="true" outlineLevel="0" collapsed="false">
      <c r="B35" s="44" t="s">
        <v>140</v>
      </c>
      <c r="C35" s="62" t="s">
        <v>141</v>
      </c>
    </row>
    <row r="36" customFormat="false" ht="19.5" hidden="false" customHeight="true" outlineLevel="0" collapsed="false">
      <c r="B36" s="39" t="s">
        <v>142</v>
      </c>
      <c r="C36" s="61" t="s">
        <v>143</v>
      </c>
    </row>
    <row r="37" customFormat="false" ht="19.5" hidden="false" customHeight="true" outlineLevel="0" collapsed="false">
      <c r="B37" s="44" t="s">
        <v>144</v>
      </c>
      <c r="C37" s="62" t="s">
        <v>145</v>
      </c>
    </row>
    <row r="38" customFormat="false" ht="19.5" hidden="false" customHeight="true" outlineLevel="0" collapsed="false">
      <c r="B38" s="39" t="s">
        <v>146</v>
      </c>
      <c r="C38" s="61" t="s">
        <v>147</v>
      </c>
    </row>
    <row r="39" customFormat="false" ht="19.5" hidden="false" customHeight="true" outlineLevel="0" collapsed="false">
      <c r="B39" s="44" t="s">
        <v>148</v>
      </c>
      <c r="C39" s="62" t="s">
        <v>149</v>
      </c>
    </row>
    <row r="40" customFormat="false" ht="19.5" hidden="false" customHeight="true" outlineLevel="0" collapsed="false"/>
  </sheetData>
  <mergeCells count="6">
    <mergeCell ref="B1:C2"/>
    <mergeCell ref="B3:C3"/>
    <mergeCell ref="B5:C5"/>
    <mergeCell ref="B11:C11"/>
    <mergeCell ref="B27:C27"/>
    <mergeCell ref="B34:C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2026-04-15T07:18:36Z</dcterms:created>
  <dc:creator>openpyxl</dc:creator>
  <dc:description/>
  <dc:language>en-US</dc:language>
  <cp:lastModifiedBy/>
  <dcterms:modified xsi:type="dcterms:W3CDTF">2026-04-15T07:18:36Z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