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lüsselverwaltung" sheetId="1" state="visible" r:id="rId2"/>
    <sheet name="Risikorechner" sheetId="2" state="visible" r:id="rId3"/>
    <sheet name="Übergabeprotokoll" sheetId="3" state="visible" r:id="rId4"/>
    <sheet name="Excel vs. Software" sheetId="4" state="visible" r:id="rId5"/>
    <sheet name="Anleit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<sst xmlns="http://schemas.openxmlformats.org/spreadsheetml/2006/main" count="254" uniqueCount="186">
  <si>
    <t xml:space="preserve">SCHLÜSSELVERWALTUNG</t>
  </si>
  <si>
    <t xml:space="preserve">Verwaltungsregister für Schlüsselausgaben und -rückgaben</t>
  </si>
  <si>
    <t xml:space="preserve">Schlüssel-ID</t>
  </si>
  <si>
    <t xml:space="preserve">Schließbereich / Raum</t>
  </si>
  <si>
    <t xml:space="preserve">Mitarbeiter / Empfänger</t>
  </si>
  <si>
    <t xml:space="preserve">Ausgabedatum</t>
  </si>
  <si>
    <t xml:space="preserve">Geplantes
Rückgabedatum</t>
  </si>
  <si>
    <t xml:space="preserve">Tatsächliches
Rückgabedatum</t>
  </si>
  <si>
    <t xml:space="preserve">Status</t>
  </si>
  <si>
    <t xml:space="preserve">Überfällig
(Tage)</t>
  </si>
  <si>
    <t xml:space="preserve">Unterschrift /
Beleg-Nr.</t>
  </si>
  <si>
    <t xml:space="preserve">Bemerkungen</t>
  </si>
  <si>
    <t xml:space="preserve">Letzte Änderung</t>
  </si>
  <si>
    <t xml:space="preserve">S-001</t>
  </si>
  <si>
    <t xml:space="preserve">Haupteingang</t>
  </si>
  <si>
    <t xml:space="preserve">Max Mustermann</t>
  </si>
  <si>
    <t xml:space="preserve">12.01.2026</t>
  </si>
  <si>
    <t xml:space="preserve">28.02.2026</t>
  </si>
  <si>
    <t xml:space="preserve">Ausgegeben</t>
  </si>
  <si>
    <t xml:space="preserve">ÜP-2026-001</t>
  </si>
  <si>
    <t xml:space="preserve">Dauerausgabe</t>
  </si>
  <si>
    <t xml:space="preserve">S-002</t>
  </si>
  <si>
    <t xml:space="preserve">Serverraum</t>
  </si>
  <si>
    <t xml:space="preserve">Anna Schmidt</t>
  </si>
  <si>
    <t xml:space="preserve">05.03.2026</t>
  </si>
  <si>
    <t xml:space="preserve">31.03.2026</t>
  </si>
  <si>
    <t xml:space="preserve">ÜP-2026-002</t>
  </si>
  <si>
    <t xml:space="preserve">Zugang nur werktags</t>
  </si>
  <si>
    <t xml:space="preserve">S-003</t>
  </si>
  <si>
    <t xml:space="preserve">Büro 104</t>
  </si>
  <si>
    <t xml:space="preserve">Hans Meyer</t>
  </si>
  <si>
    <t xml:space="preserve">10.03.2026</t>
  </si>
  <si>
    <t xml:space="preserve">10.04.2026</t>
  </si>
  <si>
    <t xml:space="preserve">Zurückgegeben</t>
  </si>
  <si>
    <t xml:space="preserve">ÜP-2026-003</t>
  </si>
  <si>
    <t xml:space="preserve">S-004</t>
  </si>
  <si>
    <t xml:space="preserve">Lager / Keller</t>
  </si>
  <si>
    <t xml:space="preserve">Maria Schulz</t>
  </si>
  <si>
    <t xml:space="preserve">15.03.2026</t>
  </si>
  <si>
    <t xml:space="preserve">ÜP-2026-004</t>
  </si>
  <si>
    <t xml:space="preserve">Temporärer Zugang</t>
  </si>
  <si>
    <t xml:space="preserve">S-005</t>
  </si>
  <si>
    <t xml:space="preserve">Konferenzraum</t>
  </si>
  <si>
    <t xml:space="preserve">Peter Klein</t>
  </si>
  <si>
    <t xml:space="preserve">20.03.2026</t>
  </si>
  <si>
    <t xml:space="preserve">20.04.2026</t>
  </si>
  <si>
    <t xml:space="preserve">ÜP-2026-005</t>
  </si>
  <si>
    <t xml:space="preserve">S-006</t>
  </si>
  <si>
    <t xml:space="preserve">Generalhauptschlüssel</t>
  </si>
  <si>
    <t xml:space="preserve">Direktor Braun</t>
  </si>
  <si>
    <t xml:space="preserve">01.01.2026</t>
  </si>
  <si>
    <t xml:space="preserve">ÜP-2026-006</t>
  </si>
  <si>
    <t xml:space="preserve">Dauerhafter GHS</t>
  </si>
  <si>
    <t xml:space="preserve">S-007</t>
  </si>
  <si>
    <t xml:space="preserve">Technikraum</t>
  </si>
  <si>
    <t xml:space="preserve">Ext. Handwerker</t>
  </si>
  <si>
    <t xml:space="preserve">18.03.2026</t>
  </si>
  <si>
    <t xml:space="preserve">ÜP-2026-007</t>
  </si>
  <si>
    <t xml:space="preserve">Wartungseinsatz</t>
  </si>
  <si>
    <t xml:space="preserve">S-008</t>
  </si>
  <si>
    <t xml:space="preserve">Archiv</t>
  </si>
  <si>
    <t xml:space="preserve">Lisa Wagner</t>
  </si>
  <si>
    <t xml:space="preserve">22.03.2026</t>
  </si>
  <si>
    <t xml:space="preserve">22.04.2026</t>
  </si>
  <si>
    <t xml:space="preserve">ÜP-2026-008</t>
  </si>
  <si>
    <t xml:space="preserve">ZUSAMMENFASSUNG</t>
  </si>
  <si>
    <t xml:space="preserve">Schlüssel gesamt:</t>
  </si>
  <si>
    <t xml:space="preserve">Ausgegeben:</t>
  </si>
  <si>
    <t xml:space="preserve">Zurückgegeben:</t>
  </si>
  <si>
    <t xml:space="preserve">Überfällig:</t>
  </si>
  <si>
    <t xml:space="preserve">Temp. Ausgaben aktiv:</t>
  </si>
  <si>
    <t xml:space="preserve">SCHLÜSSELVERLUST-RISIKORECHNER</t>
  </si>
  <si>
    <t xml:space="preserve">Berechnung der Gesamtkosten bei Verlust eines Systemschlüssels</t>
  </si>
  <si>
    <t xml:space="preserve">EINGABEN (blau = veränderbare Werte)</t>
  </si>
  <si>
    <t xml:space="preserve">Anzahl betroffener Schließzylinder (N_Zyl)</t>
  </si>
  <si>
    <t xml:space="preserve">Stk.</t>
  </si>
  <si>
    <t xml:space="preserve">Material- und Einbaukosten pro Zylinder (K_Zyl)</t>
  </si>
  <si>
    <t xml:space="preserve">€/Stk.</t>
  </si>
  <si>
    <t xml:space="preserve">Administrativer Aufwand (H_Admin)</t>
  </si>
  <si>
    <t xml:space="preserve">Std.</t>
  </si>
  <si>
    <t xml:space="preserve">Interner Stundensatz (S_Admin)</t>
  </si>
  <si>
    <t xml:space="preserve">€/Std.</t>
  </si>
  <si>
    <t xml:space="preserve">FORMEL:   C_gesamt = (N_Zyl × K_Zyl) + (H_Admin × S_Admin)</t>
  </si>
  <si>
    <t xml:space="preserve">Zylinderkosten  (N_Zyl × K_Zyl)</t>
  </si>
  <si>
    <t xml:space="preserve">€</t>
  </si>
  <si>
    <t xml:space="preserve">Administrationskosten  (H_Admin × S_Admin)</t>
  </si>
  <si>
    <t xml:space="preserve">GESCHÄTZTE GESAMTKOSTEN  (C_gesamt)</t>
  </si>
  <si>
    <t xml:space="preserve">SZENARIO-VERGLEICH</t>
  </si>
  <si>
    <t xml:space="preserve">Szenario</t>
  </si>
  <si>
    <t xml:space="preserve">Zylinder</t>
  </si>
  <si>
    <t xml:space="preserve">K/Zyl (€)</t>
  </si>
  <si>
    <t xml:space="preserve">Admin (Std.)</t>
  </si>
  <si>
    <t xml:space="preserve">Stundensatz (€)</t>
  </si>
  <si>
    <t xml:space="preserve">Gesamtkosten (€)</t>
  </si>
  <si>
    <t xml:space="preserve">Kleinszenario</t>
  </si>
  <si>
    <t xml:space="preserve">Mittleres Risiko</t>
  </si>
  <si>
    <t xml:space="preserve">Großszenario</t>
  </si>
  <si>
    <t xml:space="preserve">Worst Case (GHS)</t>
  </si>
  <si>
    <t xml:space="preserve">Hinweis: Blaue Zellen sind Eingabefelder. Formel: C_gesamt = (N_Zyl × K_Zyl) + (H_Admin × S_Admin). Quelle: BSI-Empfehlungen für Schließanlagensicherheit.</t>
  </si>
  <si>
    <t xml:space="preserve">SCHLÜSSEL-ÜBERGABEPROTOKOLL</t>
  </si>
  <si>
    <t xml:space="preserve">Rechtssichere Dokumentation jeder Schlüsselausgabe und -rückgabe</t>
  </si>
  <si>
    <t xml:space="preserve">Beleg-Nr.</t>
  </si>
  <si>
    <t xml:space="preserve">Empfänger</t>
  </si>
  <si>
    <t xml:space="preserve">Rückgabedatum</t>
  </si>
  <si>
    <t xml:space="preserve">Schließbereich</t>
  </si>
  <si>
    <t xml:space="preserve">Art</t>
  </si>
  <si>
    <t xml:space="preserve">Unterschrift</t>
  </si>
  <si>
    <t xml:space="preserve">Dauerhaft</t>
  </si>
  <si>
    <t xml:space="preserve">Unterschrift hinterlegt</t>
  </si>
  <si>
    <t xml:space="preserve">Befristet</t>
  </si>
  <si>
    <t xml:space="preserve">Zugang 08-18 Uhr</t>
  </si>
  <si>
    <t xml:space="preserve">Schlüssel zurück</t>
  </si>
  <si>
    <t xml:space="preserve">Temporär</t>
  </si>
  <si>
    <t xml:space="preserve">Ext. Dienstleister</t>
  </si>
  <si>
    <t xml:space="preserve">GHS</t>
  </si>
  <si>
    <t xml:space="preserve">Einmalig Wartung</t>
  </si>
  <si>
    <t xml:space="preserve">VERGLEICH: EXCEL-TABELLE VS. PROFESSIONELLE SOFTWARE</t>
  </si>
  <si>
    <t xml:space="preserve">Kriterium</t>
  </si>
  <si>
    <t xml:space="preserve">Excel-Tabelle</t>
  </si>
  <si>
    <t xml:space="preserve">Spezialsoftware</t>
  </si>
  <si>
    <t xml:space="preserve">Anschaffungskosten</t>
  </si>
  <si>
    <t xml:space="preserve">Kostenlos / inklusive</t>
  </si>
  <si>
    <t xml:space="preserve">Laufende Lizenzkosten</t>
  </si>
  <si>
    <t xml:space="preserve">Verfügbarkeit</t>
  </si>
  <si>
    <t xml:space="preserve">Sofort verfügbar</t>
  </si>
  <si>
    <t xml:space="preserve">Implementierungszeitraum</t>
  </si>
  <si>
    <t xml:space="preserve">Flexibilität</t>
  </si>
  <si>
    <t xml:space="preserve">Hoch – individuell anpassbar</t>
  </si>
  <si>
    <t xml:space="preserve">Mittel – vorgegebene Struktur</t>
  </si>
  <si>
    <t xml:space="preserve">Automatische Erinnerungen</t>
  </si>
  <si>
    <t xml:space="preserve">Nicht vorhanden</t>
  </si>
  <si>
    <t xml:space="preserve">E-Mail-Alarm bei Überfälligkeit</t>
  </si>
  <si>
    <t xml:space="preserve">Digitale Unterschriften</t>
  </si>
  <si>
    <t xml:space="preserve">Nicht integriert</t>
  </si>
  <si>
    <t xml:space="preserve">Vollständig integriert</t>
  </si>
  <si>
    <t xml:space="preserve">Audit-Trail</t>
  </si>
  <si>
    <t xml:space="preserve">Manuell pflegbar</t>
  </si>
  <si>
    <t xml:space="preserve">Automatisch &amp; revisionssicher</t>
  </si>
  <si>
    <t xml:space="preserve">Mehrfachzugriff</t>
  </si>
  <si>
    <t xml:space="preserve">Fehleranfällig (kein Lock)</t>
  </si>
  <si>
    <t xml:space="preserve">Gleichzeitiger Mehrbenutzerzugriff</t>
  </si>
  <si>
    <t xml:space="preserve">Skalierbarkeit</t>
  </si>
  <si>
    <t xml:space="preserve">Bis ~100 Schlüssel geeignet</t>
  </si>
  <si>
    <t xml:space="preserve">Tausende Schlüssel problemlos</t>
  </si>
  <si>
    <t xml:space="preserve">DSGVO-Konformität</t>
  </si>
  <si>
    <t xml:space="preserve">Manuell sicherstellen</t>
  </si>
  <si>
    <t xml:space="preserve">Integrierte Schutzmaßnahmen</t>
  </si>
  <si>
    <t xml:space="preserve">Barcode-/RFID-Integration</t>
  </si>
  <si>
    <t xml:space="preserve">Standard-Feature</t>
  </si>
  <si>
    <t xml:space="preserve">Empfehlung</t>
  </si>
  <si>
    <t xml:space="preserve">Kleine Organisationen</t>
  </si>
  <si>
    <t xml:space="preserve">Ab 100+ Schlüsseln / Compliance</t>
  </si>
  <si>
    <t xml:space="preserve">Vorteil</t>
  </si>
  <si>
    <t xml:space="preserve">Nachteil</t>
  </si>
  <si>
    <t xml:space="preserve">Neutral</t>
  </si>
  <si>
    <t xml:space="preserve">ANLEITUNG ZUR SCHLÜSSELVERWALTUNG</t>
  </si>
  <si>
    <t xml:space="preserve">TABELLEN-ÜBERSICHT</t>
  </si>
  <si>
    <t xml:space="preserve">Schlüsselverwaltung</t>
  </si>
  <si>
    <t xml:space="preserve">Hauptregister aller Schlüssel mit Status, Ausgabe- und Rückgabedaten. Überfällige Schlüssel werden automatisch rot markiert.</t>
  </si>
  <si>
    <t xml:space="preserve">Risikorechner</t>
  </si>
  <si>
    <t xml:space="preserve">Berechnet die potenziellen Kosten bei Verlust eines Schlüssels gemäß Formel: C_gesamt = (N_Zyl × K_Zyl) + (H_Admin × S_Admin).</t>
  </si>
  <si>
    <t xml:space="preserve">Übergabeprotokoll</t>
  </si>
  <si>
    <t xml:space="preserve">Rechtssichere Dokumentation jeder Schlüsselausgabe. Jeder Eintrag entspricht einem physischen Übergabeprotokoll.</t>
  </si>
  <si>
    <t xml:space="preserve">Excel vs. Software</t>
  </si>
  <si>
    <t xml:space="preserve">Entscheidungshilfe: Wann reicht Excel, wann ist eine Speziallösung sinnvoll?</t>
  </si>
  <si>
    <t xml:space="preserve">HINWEISE ZUR NUTZUNG</t>
  </si>
  <si>
    <t xml:space="preserve">Bedingte Formatierung</t>
  </si>
  <si>
    <t xml:space="preserve">Rote Zeilen = Schlüssel überfällig (Rückgabedatum überschritten, kein Rückgabedatum eingetragen). Grüne Zeilen = Schlüssel zurückgegeben.</t>
  </si>
  <si>
    <t xml:space="preserve">Neue Schlüssel anlegen</t>
  </si>
  <si>
    <t xml:space="preserve">Zeile am Ende des Registers hinzufügen. Schlüssel-ID fortlaufend vergeben (z.B. S-009). Formeln aus bestehenden Zeilen kopieren.</t>
  </si>
  <si>
    <t xml:space="preserve">Rückgabe verbuchen</t>
  </si>
  <si>
    <t xml:space="preserve">Tatsächliches Rückgabedatum in Spalte F eintragen. Status ändert sich automatisch durch bedingte Formatierung.</t>
  </si>
  <si>
    <t xml:space="preserve">Risikorechner nutzen</t>
  </si>
  <si>
    <t xml:space="preserve">Blaue Felder in Spalte C des Risikorechners mit eigenen Werten befüllen. Ergebnis wird automatisch berechnet.</t>
  </si>
  <si>
    <t xml:space="preserve">DSGVO-HINWEIS</t>
  </si>
  <si>
    <t xml:space="preserve">Datensparsamkeit</t>
  </si>
  <si>
    <t xml:space="preserve">Erfassen Sie nur zwingend erforderliche Personendaten (Name, keine privaten Adressen/Telefonnummern).</t>
  </si>
  <si>
    <t xml:space="preserve">Zugriffsbeschränkung</t>
  </si>
  <si>
    <t xml:space="preserve">Datei mit Passwortschutz versehen und nur an Berechtigte freigeben. Netzlaufwerk-Ablage bevorzugen.</t>
  </si>
  <si>
    <t xml:space="preserve">Aufbewahrungspflicht</t>
  </si>
  <si>
    <t xml:space="preserve">Übergabeprotokolle gemäß gesetzlicher Aufbewahrungsfristen archivieren (in der Regel 3-10 Jahre).</t>
  </si>
  <si>
    <t xml:space="preserve">BSI-EMPFEHLUNG</t>
  </si>
  <si>
    <t xml:space="preserve">Serverraum-Zugang</t>
  </si>
  <si>
    <t xml:space="preserve">Zugang zu sensiblen Bereichen streng reglementieren. Schlüsselliste mindestens monatlich auf Aktualität prüfen.</t>
  </si>
  <si>
    <t xml:space="preserve">Schließanlagenaudit</t>
  </si>
  <si>
    <t xml:space="preserve">Regelmäßige Überprüfung aller ausgegebenen Schlüssel. Bei Verlust: sofortige Risikoabschätzung mit dem Risikorechner.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</si>
</sst>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"/>
    <numFmt numFmtId="167" formatCode="mm/dd/yy"/>
    <numFmt numFmtId="168" formatCode="General"/>
    <numFmt numFmtId="169" formatCode="#,##0.00&quot; €&quot;"/>
    <numFmt numFmtId="170" formatCode="0.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DA6"/>
        <bgColor rgb="FF4472C4"/>
      </patternFill>
    </fill>
    <fill>
      <patternFill patternType="solid">
        <fgColor rgb="FF4472C4"/>
        <bgColor rgb="FF2E5DA6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E7E7"/>
      </patternFill>
    </fill>
    <fill>
      <patternFill patternType="solid">
        <fgColor rgb="FFD9E2F3"/>
        <bgColor rgb="FFF2F2F2"/>
      </patternFill>
    </fill>
    <fill>
      <patternFill patternType="solid">
        <fgColor rgb="FFC00000"/>
        <bgColor rgb="FF9C0006"/>
      </patternFill>
    </fill>
    <fill>
      <patternFill patternType="solid">
        <fgColor rgb="FFC6EFCE"/>
        <bgColor rgb="FFD9E2F3"/>
      </patternFill>
    </fill>
    <fill>
      <patternFill patternType="solid">
        <fgColor rgb="FFFFFFC7"/>
        <bgColor rgb="FFFFE7CC"/>
      </patternFill>
    </fill>
    <fill>
      <patternFill patternType="solid">
        <fgColor rgb="FFFFE7E7"/>
        <bgColor rgb="FFFFE7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3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color rgb="FF9C0006"/>
        <sz val="10"/>
      </font>
      <fill>
        <patternFill>
          <bgColor rgb="FFFFC7CE"/>
        </patternFill>
      </fill>
    </dxf>
    <dxf>
      <font>
        <name val="Arial"/>
        <charset val="1"/>
        <family val="0"/>
        <color rgb="FF375623"/>
        <sz val="10"/>
      </font>
      <fill>
        <patternFill>
          <bgColor rgb="FFC6EFCE"/>
        </patternFill>
      </fill>
    </dxf>
    <dxf>
      <font>
        <name val="Arial"/>
        <charset val="1"/>
        <family val="0"/>
        <b val="1"/>
        <color rgb="FF9C0006"/>
        <sz val="10"/>
      </font>
      <fill>
        <patternFill>
          <bgColor rgb="FFFFC7CE"/>
        </patternFill>
      </fill>
    </dxf>
    <dxf>
      <fill>
        <patternFill>
          <bgColor rgb="FFFFE7CC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7"/>
      <rgbColor rgb="FFF2F2F2"/>
      <rgbColor rgb="FF660066"/>
      <rgbColor rgb="FFFF8080"/>
      <rgbColor rgb="FF2E5DA6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E7E7"/>
      <rgbColor rgb="FFC6EFCE"/>
      <rgbColor rgb="FFFFE7C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3" min="2" style="0" width="24"/>
    <col collapsed="false" customWidth="true" hidden="false" outlineLevel="0" max="6" min="4" style="0" width="16"/>
    <col collapsed="false" customWidth="true" hidden="false" outlineLevel="0" max="7" min="7" style="0" width="14"/>
    <col collapsed="false" customWidth="true" hidden="false" outlineLevel="0" max="8" min="8" style="0" width="13"/>
    <col collapsed="false" customWidth="true" hidden="false" outlineLevel="0" max="9" min="9" style="0" width="18"/>
    <col collapsed="false" customWidth="true" hidden="false" outlineLevel="0" max="10" min="10" style="0" width="28"/>
    <col collapsed="false" customWidth="true" hidden="false" outlineLevel="0" max="11" min="11" style="0" width="16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7.5" hidden="false" customHeight="true" outlineLevel="0" collapsed="false"/>
    <row r="4" customFormat="false" ht="36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customFormat="false" ht="19.5" hidden="false" customHeight="true" outlineLevel="0" collapsed="false">
      <c r="A5" s="4" t="s">
        <v>13</v>
      </c>
      <c r="B5" s="5" t="s">
        <v>14</v>
      </c>
      <c r="C5" s="5" t="s">
        <v>15</v>
      </c>
      <c r="D5" s="6" t="s">
        <v>16</v>
      </c>
      <c r="E5" s="6" t="s">
        <v>17</v>
      </c>
      <c r="F5" s="6"/>
      <c r="G5" s="4" t="s">
        <v>18</v>
      </c>
      <c r="H5" s="7" t="n">
        <f aca="true">IF(F5&lt;&gt;"","",IF(E5&lt;TODAY(),TODAY()-E5,0))</f>
        <v>0</v>
      </c>
      <c r="I5" s="4" t="s">
        <v>19</v>
      </c>
      <c r="J5" s="5" t="s">
        <v>20</v>
      </c>
      <c r="K5" s="8" t="n">
        <f aca="true">TODAY()</f>
        <v>46125</v>
      </c>
    </row>
    <row r="6" customFormat="false" ht="19.5" hidden="false" customHeight="true" outlineLevel="0" collapsed="false">
      <c r="A6" s="9" t="s">
        <v>21</v>
      </c>
      <c r="B6" s="10" t="s">
        <v>22</v>
      </c>
      <c r="C6" s="10" t="s">
        <v>23</v>
      </c>
      <c r="D6" s="11" t="s">
        <v>24</v>
      </c>
      <c r="E6" s="11" t="s">
        <v>25</v>
      </c>
      <c r="F6" s="11"/>
      <c r="G6" s="9" t="s">
        <v>18</v>
      </c>
      <c r="H6" s="12" t="n">
        <f aca="true">IF(F6&lt;&gt;"","",IF(E6&lt;TODAY(),TODAY()-E6,0))</f>
        <v>0</v>
      </c>
      <c r="I6" s="9" t="s">
        <v>26</v>
      </c>
      <c r="J6" s="10" t="s">
        <v>27</v>
      </c>
      <c r="K6" s="13" t="n">
        <f aca="true">TODAY()</f>
        <v>46125</v>
      </c>
    </row>
    <row r="7" customFormat="false" ht="19.5" hidden="false" customHeight="true" outlineLevel="0" collapsed="false">
      <c r="A7" s="4" t="s">
        <v>28</v>
      </c>
      <c r="B7" s="5" t="s">
        <v>29</v>
      </c>
      <c r="C7" s="5" t="s">
        <v>30</v>
      </c>
      <c r="D7" s="6" t="s">
        <v>31</v>
      </c>
      <c r="E7" s="6" t="s">
        <v>32</v>
      </c>
      <c r="F7" s="6" t="s">
        <v>32</v>
      </c>
      <c r="G7" s="4" t="s">
        <v>33</v>
      </c>
      <c r="H7" s="7"/>
      <c r="I7" s="4" t="s">
        <v>34</v>
      </c>
      <c r="J7" s="5"/>
      <c r="K7" s="8" t="n">
        <f aca="true">TODAY()</f>
        <v>46125</v>
      </c>
    </row>
    <row r="8" customFormat="false" ht="19.5" hidden="false" customHeight="true" outlineLevel="0" collapsed="false">
      <c r="A8" s="9" t="s">
        <v>35</v>
      </c>
      <c r="B8" s="10" t="s">
        <v>36</v>
      </c>
      <c r="C8" s="10" t="s">
        <v>37</v>
      </c>
      <c r="D8" s="11" t="s">
        <v>38</v>
      </c>
      <c r="E8" s="11" t="s">
        <v>38</v>
      </c>
      <c r="F8" s="11"/>
      <c r="G8" s="9" t="s">
        <v>18</v>
      </c>
      <c r="H8" s="12" t="n">
        <f aca="true">IF(F8&lt;&gt;"","",IF(E8&lt;TODAY(),TODAY()-E8,0))</f>
        <v>0</v>
      </c>
      <c r="I8" s="9" t="s">
        <v>39</v>
      </c>
      <c r="J8" s="10" t="s">
        <v>40</v>
      </c>
      <c r="K8" s="13" t="n">
        <f aca="true">TODAY()</f>
        <v>46125</v>
      </c>
    </row>
    <row r="9" customFormat="false" ht="19.5" hidden="false" customHeight="true" outlineLevel="0" collapsed="false">
      <c r="A9" s="4" t="s">
        <v>41</v>
      </c>
      <c r="B9" s="5" t="s">
        <v>42</v>
      </c>
      <c r="C9" s="5" t="s">
        <v>43</v>
      </c>
      <c r="D9" s="6" t="s">
        <v>44</v>
      </c>
      <c r="E9" s="6" t="s">
        <v>45</v>
      </c>
      <c r="F9" s="6"/>
      <c r="G9" s="4" t="s">
        <v>18</v>
      </c>
      <c r="H9" s="7" t="n">
        <f aca="true">IF(F9&lt;&gt;"","",IF(E9&lt;TODAY(),TODAY()-E9,0))</f>
        <v>0</v>
      </c>
      <c r="I9" s="4" t="s">
        <v>46</v>
      </c>
      <c r="J9" s="5"/>
      <c r="K9" s="8" t="n">
        <f aca="true">TODAY()</f>
        <v>46125</v>
      </c>
    </row>
    <row r="10" customFormat="false" ht="19.5" hidden="false" customHeight="true" outlineLevel="0" collapsed="false">
      <c r="A10" s="9" t="s">
        <v>47</v>
      </c>
      <c r="B10" s="10" t="s">
        <v>48</v>
      </c>
      <c r="C10" s="10" t="s">
        <v>49</v>
      </c>
      <c r="D10" s="11" t="s">
        <v>50</v>
      </c>
      <c r="E10" s="11"/>
      <c r="F10" s="11"/>
      <c r="G10" s="9" t="s">
        <v>18</v>
      </c>
      <c r="H10" s="12"/>
      <c r="I10" s="9" t="s">
        <v>51</v>
      </c>
      <c r="J10" s="10" t="s">
        <v>52</v>
      </c>
      <c r="K10" s="13" t="n">
        <f aca="true">TODAY()</f>
        <v>46125</v>
      </c>
    </row>
    <row r="11" customFormat="false" ht="19.5" hidden="false" customHeight="true" outlineLevel="0" collapsed="false">
      <c r="A11" s="4" t="s">
        <v>53</v>
      </c>
      <c r="B11" s="5" t="s">
        <v>54</v>
      </c>
      <c r="C11" s="5" t="s">
        <v>55</v>
      </c>
      <c r="D11" s="6" t="s">
        <v>56</v>
      </c>
      <c r="E11" s="6" t="s">
        <v>56</v>
      </c>
      <c r="F11" s="6"/>
      <c r="G11" s="4" t="s">
        <v>18</v>
      </c>
      <c r="H11" s="7" t="n">
        <f aca="true">IF(F11&lt;&gt;"","",IF(E11&lt;TODAY(),TODAY()-E11,0))</f>
        <v>0</v>
      </c>
      <c r="I11" s="4" t="s">
        <v>57</v>
      </c>
      <c r="J11" s="5" t="s">
        <v>58</v>
      </c>
      <c r="K11" s="8" t="n">
        <f aca="true">TODAY()</f>
        <v>46125</v>
      </c>
    </row>
    <row r="12" customFormat="false" ht="19.5" hidden="false" customHeight="true" outlineLevel="0" collapsed="false">
      <c r="A12" s="9" t="s">
        <v>59</v>
      </c>
      <c r="B12" s="10" t="s">
        <v>60</v>
      </c>
      <c r="C12" s="10" t="s">
        <v>61</v>
      </c>
      <c r="D12" s="11" t="s">
        <v>62</v>
      </c>
      <c r="E12" s="11" t="s">
        <v>63</v>
      </c>
      <c r="F12" s="11"/>
      <c r="G12" s="9" t="s">
        <v>18</v>
      </c>
      <c r="H12" s="12" t="n">
        <f aca="true">IF(F12&lt;&gt;"","",IF(E12&lt;TODAY(),TODAY()-E12,0))</f>
        <v>0</v>
      </c>
      <c r="I12" s="9" t="s">
        <v>64</v>
      </c>
      <c r="J12" s="10"/>
      <c r="K12" s="13" t="n">
        <f aca="true">TODAY()</f>
        <v>46125</v>
      </c>
    </row>
    <row r="13" customFormat="false" ht="9.75" hidden="false" customHeight="true" outlineLevel="0" collapsed="false"/>
    <row r="14" customFormat="false" ht="19.5" hidden="false" customHeight="true" outlineLevel="0" collapsed="false">
      <c r="A14" s="14" t="s">
        <v>65</v>
      </c>
      <c r="B14" s="14"/>
      <c r="C14" s="14"/>
    </row>
    <row r="15" customFormat="false" ht="18" hidden="false" customHeight="true" outlineLevel="0" collapsed="false">
      <c r="A15" s="15" t="s">
        <v>66</v>
      </c>
      <c r="B15" s="15"/>
      <c r="C15" s="16" t="n">
        <f aca="false">COUNTA(A5:A12)</f>
        <v>8</v>
      </c>
    </row>
    <row r="16" customFormat="false" ht="18" hidden="false" customHeight="true" outlineLevel="0" collapsed="false">
      <c r="A16" s="15" t="s">
        <v>67</v>
      </c>
      <c r="B16" s="15"/>
      <c r="C16" s="16" t="n">
        <f aca="false">COUNTIF(G5:G12,"Ausgegeben")</f>
        <v>7</v>
      </c>
    </row>
    <row r="17" customFormat="false" ht="18" hidden="false" customHeight="true" outlineLevel="0" collapsed="false">
      <c r="A17" s="15" t="s">
        <v>68</v>
      </c>
      <c r="B17" s="15"/>
      <c r="C17" s="16" t="n">
        <f aca="false">COUNTIF(G5:G12,"Zurückgegeben")</f>
        <v>1</v>
      </c>
    </row>
    <row r="18" customFormat="false" ht="18" hidden="false" customHeight="true" outlineLevel="0" collapsed="false">
      <c r="A18" s="15" t="s">
        <v>69</v>
      </c>
      <c r="B18" s="15"/>
      <c r="C18" s="16" t="n">
        <f aca="true">COUNTIFS(G5:G12,"Ausgegeben",E5:E12,"&lt;"&amp;TODAY(),F5:F12,"")</f>
        <v>0</v>
      </c>
    </row>
    <row r="19" customFormat="false" ht="18" hidden="false" customHeight="true" outlineLevel="0" collapsed="false">
      <c r="A19" s="15" t="s">
        <v>70</v>
      </c>
      <c r="B19" s="15"/>
      <c r="C19" s="16" t="n">
        <f aca="true">COUNTIFS(G5:G12,"Ausgegeben",E5:E12,"&gt;"&amp;TODAY())</f>
        <v>0</v>
      </c>
    </row>
  </sheetData>
  <mergeCells count="8">
    <mergeCell ref="A1:K1"/>
    <mergeCell ref="A2:K2"/>
    <mergeCell ref="A14:C14"/>
    <mergeCell ref="A15:B15"/>
    <mergeCell ref="A16:B16"/>
    <mergeCell ref="A17:B17"/>
    <mergeCell ref="A18:B18"/>
    <mergeCell ref="A19:B19"/>
  </mergeCells>
  <conditionalFormatting sqref="A5:K12">
    <cfRule type="expression" priority="2" aboveAverage="0" equalAverage="0" bottom="0" percent="0" rank="0" text="" dxfId="0">
      <formula>AND($F5="",$E5&lt;&gt;"",$E5&lt;TODAY())</formula>
    </cfRule>
    <cfRule type="expression" priority="3" aboveAverage="0" equalAverage="0" bottom="0" percent="0" rank="0" text="" dxfId="1">
      <formula>$F5&lt;&gt;""</formula>
    </cfRule>
  </conditionalFormatting>
  <conditionalFormatting sqref="H5:H12">
    <cfRule type="cellIs" priority="4" operator="greaterThan" aboveAverage="0" equalAverage="0" bottom="0" percent="0" rank="0" text="" dxfId="0">
      <formula>0</formula>
    </cfRule>
  </conditionalFormatting>
  <conditionalFormatting sqref="C18">
    <cfRule type="cellIs" priority="5" operator="greater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7" min="7" style="0" width="18"/>
  </cols>
  <sheetData>
    <row r="1" customFormat="false" ht="36" hidden="false" customHeight="true" outlineLevel="0" collapsed="false">
      <c r="B1" s="17" t="s">
        <v>71</v>
      </c>
      <c r="C1" s="17"/>
      <c r="D1" s="17"/>
    </row>
    <row r="2" customFormat="false" ht="19.5" hidden="false" customHeight="true" outlineLevel="0" collapsed="false">
      <c r="B2" s="2" t="s">
        <v>72</v>
      </c>
      <c r="C2" s="2"/>
      <c r="D2" s="2"/>
    </row>
    <row r="3" customFormat="false" ht="12" hidden="false" customHeight="true" outlineLevel="0" collapsed="false"/>
    <row r="4" customFormat="false" ht="21.75" hidden="false" customHeight="true" outlineLevel="0" collapsed="false">
      <c r="B4" s="18" t="s">
        <v>73</v>
      </c>
      <c r="C4" s="18"/>
      <c r="D4" s="18"/>
    </row>
    <row r="5" customFormat="false" ht="21.75" hidden="false" customHeight="true" outlineLevel="0" collapsed="false">
      <c r="B5" s="19" t="s">
        <v>74</v>
      </c>
      <c r="C5" s="20" t="n">
        <v>40</v>
      </c>
      <c r="D5" s="21" t="s">
        <v>75</v>
      </c>
    </row>
    <row r="6" customFormat="false" ht="21.75" hidden="false" customHeight="true" outlineLevel="0" collapsed="false">
      <c r="B6" s="19" t="s">
        <v>76</v>
      </c>
      <c r="C6" s="22" t="n">
        <v>60</v>
      </c>
      <c r="D6" s="21" t="s">
        <v>77</v>
      </c>
    </row>
    <row r="7" customFormat="false" ht="21.75" hidden="false" customHeight="true" outlineLevel="0" collapsed="false">
      <c r="B7" s="19" t="s">
        <v>78</v>
      </c>
      <c r="C7" s="23" t="n">
        <v>8</v>
      </c>
      <c r="D7" s="21" t="s">
        <v>79</v>
      </c>
    </row>
    <row r="8" customFormat="false" ht="21.75" hidden="false" customHeight="true" outlineLevel="0" collapsed="false">
      <c r="B8" s="19" t="s">
        <v>80</v>
      </c>
      <c r="C8" s="22" t="n">
        <v>65</v>
      </c>
      <c r="D8" s="21" t="s">
        <v>81</v>
      </c>
    </row>
    <row r="9" customFormat="false" ht="12" hidden="false" customHeight="true" outlineLevel="0" collapsed="false"/>
    <row r="10" customFormat="false" ht="21.75" hidden="false" customHeight="true" outlineLevel="0" collapsed="false">
      <c r="B10" s="24" t="s">
        <v>82</v>
      </c>
      <c r="C10" s="24"/>
      <c r="D10" s="24"/>
    </row>
    <row r="11" customFormat="false" ht="24" hidden="false" customHeight="true" outlineLevel="0" collapsed="false">
      <c r="B11" s="19" t="s">
        <v>83</v>
      </c>
      <c r="C11" s="25" t="n">
        <f aca="false">C5*C6</f>
        <v>2400</v>
      </c>
      <c r="D11" s="21" t="s">
        <v>84</v>
      </c>
    </row>
    <row r="12" customFormat="false" ht="24" hidden="false" customHeight="true" outlineLevel="0" collapsed="false">
      <c r="B12" s="19" t="s">
        <v>85</v>
      </c>
      <c r="C12" s="25" t="n">
        <f aca="false">C7*C8</f>
        <v>520</v>
      </c>
      <c r="D12" s="21" t="s">
        <v>84</v>
      </c>
    </row>
    <row r="13" customFormat="false" ht="24" hidden="false" customHeight="true" outlineLevel="0" collapsed="false">
      <c r="B13" s="26" t="s">
        <v>86</v>
      </c>
      <c r="C13" s="27" t="n">
        <f aca="false">C11+C12</f>
        <v>2920</v>
      </c>
      <c r="D13" s="28" t="s">
        <v>84</v>
      </c>
    </row>
    <row r="14" customFormat="false" ht="12" hidden="false" customHeight="true" outlineLevel="0" collapsed="false"/>
    <row r="15" customFormat="false" ht="21.75" hidden="false" customHeight="true" outlineLevel="0" collapsed="false">
      <c r="B15" s="18" t="s">
        <v>87</v>
      </c>
      <c r="C15" s="18"/>
      <c r="D15" s="18"/>
    </row>
    <row r="16" customFormat="false" ht="19.5" hidden="false" customHeight="true" outlineLevel="0" collapsed="false">
      <c r="B16" s="29" t="s">
        <v>88</v>
      </c>
      <c r="C16" s="29" t="s">
        <v>89</v>
      </c>
      <c r="D16" s="29" t="s">
        <v>90</v>
      </c>
      <c r="E16" s="29" t="s">
        <v>91</v>
      </c>
      <c r="F16" s="29" t="s">
        <v>92</v>
      </c>
      <c r="G16" s="29" t="s">
        <v>93</v>
      </c>
    </row>
    <row r="17" customFormat="false" ht="18" hidden="false" customHeight="true" outlineLevel="0" collapsed="false">
      <c r="B17" s="30" t="s">
        <v>94</v>
      </c>
      <c r="C17" s="31" t="n">
        <v>10</v>
      </c>
      <c r="D17" s="31" t="n">
        <v>60</v>
      </c>
      <c r="E17" s="31" t="n">
        <v>4</v>
      </c>
      <c r="F17" s="31" t="n">
        <v>55</v>
      </c>
      <c r="G17" s="32" t="n">
        <f aca="false">C17*D17+E17*F17</f>
        <v>820</v>
      </c>
    </row>
    <row r="18" customFormat="false" ht="18" hidden="false" customHeight="true" outlineLevel="0" collapsed="false">
      <c r="B18" s="33" t="s">
        <v>95</v>
      </c>
      <c r="C18" s="34" t="n">
        <v>40</v>
      </c>
      <c r="D18" s="34" t="n">
        <v>65</v>
      </c>
      <c r="E18" s="34" t="n">
        <v>8</v>
      </c>
      <c r="F18" s="34" t="n">
        <v>65</v>
      </c>
      <c r="G18" s="35" t="n">
        <f aca="false">C18*D18+E18*F18</f>
        <v>3120</v>
      </c>
    </row>
    <row r="19" customFormat="false" ht="18" hidden="false" customHeight="true" outlineLevel="0" collapsed="false">
      <c r="B19" s="30" t="s">
        <v>96</v>
      </c>
      <c r="C19" s="31" t="n">
        <v>100</v>
      </c>
      <c r="D19" s="31" t="n">
        <v>80</v>
      </c>
      <c r="E19" s="31" t="n">
        <v>16</v>
      </c>
      <c r="F19" s="31" t="n">
        <v>75</v>
      </c>
      <c r="G19" s="32" t="n">
        <f aca="false">C19*D19+E19*F19</f>
        <v>9200</v>
      </c>
    </row>
    <row r="20" customFormat="false" ht="18" hidden="false" customHeight="true" outlineLevel="0" collapsed="false">
      <c r="B20" s="33" t="s">
        <v>97</v>
      </c>
      <c r="C20" s="34" t="n">
        <v>200</v>
      </c>
      <c r="D20" s="34" t="n">
        <v>90</v>
      </c>
      <c r="E20" s="34" t="n">
        <v>24</v>
      </c>
      <c r="F20" s="34" t="n">
        <v>85</v>
      </c>
      <c r="G20" s="35" t="n">
        <f aca="false">C20*D20+E20*F20</f>
        <v>20040</v>
      </c>
    </row>
    <row r="21" customFormat="false" ht="12" hidden="false" customHeight="true" outlineLevel="0" collapsed="false"/>
    <row r="22" customFormat="false" ht="27.75" hidden="false" customHeight="true" outlineLevel="0" collapsed="false">
      <c r="B22" s="36" t="s">
        <v>98</v>
      </c>
      <c r="C22" s="36"/>
      <c r="D22" s="36"/>
      <c r="E22" s="36"/>
      <c r="F22" s="36"/>
      <c r="G22" s="36"/>
    </row>
  </sheetData>
  <mergeCells count="6">
    <mergeCell ref="B1:D1"/>
    <mergeCell ref="B2:D2"/>
    <mergeCell ref="B4:D4"/>
    <mergeCell ref="B10:D10"/>
    <mergeCell ref="B15:D15"/>
    <mergeCell ref="B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6" min="4" style="0" width="16"/>
    <col collapsed="false" customWidth="true" hidden="false" outlineLevel="0" max="7" min="7" style="0" width="12"/>
    <col collapsed="false" customWidth="true" hidden="false" outlineLevel="0" max="8" min="8" style="0" width="16"/>
    <col collapsed="false" customWidth="true" hidden="false" outlineLevel="0" max="9" min="9" style="0" width="22"/>
    <col collapsed="false" customWidth="true" hidden="false" outlineLevel="0" max="10" min="10" style="0" width="2"/>
  </cols>
  <sheetData>
    <row r="1" customFormat="false" ht="31.5" hidden="false" customHeight="true" outlineLevel="0" collapsed="false">
      <c r="B1" s="37" t="s">
        <v>99</v>
      </c>
      <c r="C1" s="37"/>
      <c r="D1" s="37"/>
      <c r="E1" s="37"/>
      <c r="F1" s="37"/>
      <c r="G1" s="37"/>
      <c r="H1" s="37"/>
      <c r="I1" s="37"/>
    </row>
    <row r="2" customFormat="false" ht="18" hidden="false" customHeight="true" outlineLevel="0" collapsed="false">
      <c r="B2" s="38" t="s">
        <v>100</v>
      </c>
      <c r="C2" s="38"/>
      <c r="D2" s="38"/>
      <c r="E2" s="38"/>
      <c r="F2" s="38"/>
      <c r="G2" s="38"/>
      <c r="H2" s="38"/>
      <c r="I2" s="38"/>
    </row>
    <row r="3" customFormat="false" ht="9.75" hidden="false" customHeight="true" outlineLevel="0" collapsed="false"/>
    <row r="4" customFormat="false" ht="27.75" hidden="false" customHeight="true" outlineLevel="0" collapsed="false">
      <c r="B4" s="3" t="s">
        <v>101</v>
      </c>
      <c r="C4" s="3" t="s">
        <v>2</v>
      </c>
      <c r="D4" s="3" t="s">
        <v>102</v>
      </c>
      <c r="E4" s="3" t="s">
        <v>5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11</v>
      </c>
    </row>
    <row r="5" customFormat="false" ht="19.5" hidden="false" customHeight="true" outlineLevel="0" collapsed="false">
      <c r="B5" s="39" t="s">
        <v>19</v>
      </c>
      <c r="C5" s="40" t="s">
        <v>13</v>
      </c>
      <c r="D5" s="41" t="s">
        <v>15</v>
      </c>
      <c r="E5" s="41" t="s">
        <v>16</v>
      </c>
      <c r="F5" s="40"/>
      <c r="G5" s="39" t="s">
        <v>14</v>
      </c>
      <c r="H5" s="39" t="s">
        <v>107</v>
      </c>
      <c r="I5" s="40" t="s">
        <v>108</v>
      </c>
      <c r="J5" s="40"/>
    </row>
    <row r="6" customFormat="false" ht="19.5" hidden="false" customHeight="true" outlineLevel="0" collapsed="false">
      <c r="B6" s="42" t="s">
        <v>26</v>
      </c>
      <c r="C6" s="43" t="s">
        <v>21</v>
      </c>
      <c r="D6" s="44" t="s">
        <v>23</v>
      </c>
      <c r="E6" s="44" t="s">
        <v>24</v>
      </c>
      <c r="F6" s="43"/>
      <c r="G6" s="42" t="s">
        <v>22</v>
      </c>
      <c r="H6" s="42" t="s">
        <v>109</v>
      </c>
      <c r="I6" s="43" t="s">
        <v>108</v>
      </c>
      <c r="J6" s="43" t="s">
        <v>110</v>
      </c>
    </row>
    <row r="7" customFormat="false" ht="19.5" hidden="false" customHeight="true" outlineLevel="0" collapsed="false">
      <c r="B7" s="39" t="s">
        <v>34</v>
      </c>
      <c r="C7" s="40" t="s">
        <v>28</v>
      </c>
      <c r="D7" s="41" t="s">
        <v>30</v>
      </c>
      <c r="E7" s="41" t="s">
        <v>31</v>
      </c>
      <c r="F7" s="40" t="s">
        <v>32</v>
      </c>
      <c r="G7" s="39" t="s">
        <v>29</v>
      </c>
      <c r="H7" s="39" t="s">
        <v>109</v>
      </c>
      <c r="I7" s="40" t="s">
        <v>108</v>
      </c>
      <c r="J7" s="40" t="s">
        <v>111</v>
      </c>
    </row>
    <row r="8" customFormat="false" ht="19.5" hidden="false" customHeight="true" outlineLevel="0" collapsed="false">
      <c r="B8" s="42" t="s">
        <v>39</v>
      </c>
      <c r="C8" s="43" t="s">
        <v>35</v>
      </c>
      <c r="D8" s="44" t="s">
        <v>37</v>
      </c>
      <c r="E8" s="44" t="s">
        <v>38</v>
      </c>
      <c r="F8" s="43"/>
      <c r="G8" s="42" t="s">
        <v>36</v>
      </c>
      <c r="H8" s="42" t="s">
        <v>112</v>
      </c>
      <c r="I8" s="43" t="s">
        <v>108</v>
      </c>
      <c r="J8" s="43" t="s">
        <v>113</v>
      </c>
    </row>
    <row r="9" customFormat="false" ht="19.5" hidden="false" customHeight="true" outlineLevel="0" collapsed="false">
      <c r="B9" s="39" t="s">
        <v>46</v>
      </c>
      <c r="C9" s="40" t="s">
        <v>41</v>
      </c>
      <c r="D9" s="41" t="s">
        <v>43</v>
      </c>
      <c r="E9" s="41" t="s">
        <v>44</v>
      </c>
      <c r="F9" s="40"/>
      <c r="G9" s="39" t="s">
        <v>42</v>
      </c>
      <c r="H9" s="39" t="s">
        <v>109</v>
      </c>
      <c r="I9" s="40" t="s">
        <v>108</v>
      </c>
      <c r="J9" s="40"/>
    </row>
    <row r="10" customFormat="false" ht="19.5" hidden="false" customHeight="true" outlineLevel="0" collapsed="false">
      <c r="B10" s="42" t="s">
        <v>51</v>
      </c>
      <c r="C10" s="43" t="s">
        <v>47</v>
      </c>
      <c r="D10" s="44" t="s">
        <v>49</v>
      </c>
      <c r="E10" s="44" t="s">
        <v>50</v>
      </c>
      <c r="F10" s="43"/>
      <c r="G10" s="42" t="s">
        <v>114</v>
      </c>
      <c r="H10" s="42" t="s">
        <v>107</v>
      </c>
      <c r="I10" s="43" t="s">
        <v>108</v>
      </c>
      <c r="J10" s="43" t="s">
        <v>48</v>
      </c>
    </row>
    <row r="11" customFormat="false" ht="19.5" hidden="false" customHeight="true" outlineLevel="0" collapsed="false">
      <c r="B11" s="39" t="s">
        <v>57</v>
      </c>
      <c r="C11" s="40" t="s">
        <v>53</v>
      </c>
      <c r="D11" s="41" t="s">
        <v>55</v>
      </c>
      <c r="E11" s="41" t="s">
        <v>56</v>
      </c>
      <c r="F11" s="40"/>
      <c r="G11" s="39" t="s">
        <v>54</v>
      </c>
      <c r="H11" s="39" t="s">
        <v>112</v>
      </c>
      <c r="I11" s="40" t="s">
        <v>108</v>
      </c>
      <c r="J11" s="40" t="s">
        <v>115</v>
      </c>
    </row>
    <row r="12" customFormat="false" ht="19.5" hidden="false" customHeight="true" outlineLevel="0" collapsed="false">
      <c r="B12" s="42" t="s">
        <v>64</v>
      </c>
      <c r="C12" s="43" t="s">
        <v>59</v>
      </c>
      <c r="D12" s="44" t="s">
        <v>61</v>
      </c>
      <c r="E12" s="44" t="s">
        <v>62</v>
      </c>
      <c r="F12" s="43"/>
      <c r="G12" s="42" t="s">
        <v>60</v>
      </c>
      <c r="H12" s="42" t="s">
        <v>109</v>
      </c>
      <c r="I12" s="43" t="s">
        <v>108</v>
      </c>
      <c r="J12" s="43"/>
    </row>
  </sheetData>
  <mergeCells count="2">
    <mergeCell ref="B1:I1"/>
    <mergeCell ref="B2:I2"/>
  </mergeCells>
  <conditionalFormatting sqref="B5:I12">
    <cfRule type="expression" priority="2" aboveAverage="0" equalAverage="0" bottom="0" percent="0" rank="0" text="" dxfId="3">
      <formula>$G5="Temporär"</formula>
    </cfRule>
  </conditionalFormatting>
  <dataValidations count="1">
    <dataValidation allowBlank="true" errorStyle="stop" operator="between" showDropDown="false" showErrorMessage="false" showInputMessage="false" sqref="G5:G12" type="list">
      <formula1>"Dauerhaft,Befristet,Temporär"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4"/>
    <col collapsed="false" customWidth="true" hidden="false" outlineLevel="0" max="4" min="3" style="0" width="22"/>
    <col collapsed="false" customWidth="true" hidden="false" outlineLevel="0" max="5" min="5" style="0" width="2"/>
  </cols>
  <sheetData>
    <row r="1" customFormat="false" ht="31.5" hidden="false" customHeight="true" outlineLevel="0" collapsed="false">
      <c r="B1" s="45" t="s">
        <v>116</v>
      </c>
      <c r="C1" s="45"/>
      <c r="D1" s="45"/>
    </row>
    <row r="2" customFormat="false" ht="9.75" hidden="false" customHeight="true" outlineLevel="0" collapsed="false"/>
    <row r="3" customFormat="false" ht="25.5" hidden="false" customHeight="true" outlineLevel="0" collapsed="false">
      <c r="B3" s="46" t="s">
        <v>117</v>
      </c>
      <c r="C3" s="47" t="s">
        <v>118</v>
      </c>
      <c r="D3" s="48" t="s">
        <v>119</v>
      </c>
    </row>
    <row r="4" customFormat="false" ht="21.75" hidden="false" customHeight="true" outlineLevel="0" collapsed="false">
      <c r="B4" s="49" t="s">
        <v>120</v>
      </c>
      <c r="C4" s="50" t="s">
        <v>121</v>
      </c>
      <c r="D4" s="51" t="s">
        <v>122</v>
      </c>
    </row>
    <row r="5" customFormat="false" ht="21.75" hidden="false" customHeight="true" outlineLevel="0" collapsed="false">
      <c r="B5" s="49" t="s">
        <v>123</v>
      </c>
      <c r="C5" s="50" t="s">
        <v>124</v>
      </c>
      <c r="D5" s="52" t="s">
        <v>125</v>
      </c>
    </row>
    <row r="6" customFormat="false" ht="21.75" hidden="false" customHeight="true" outlineLevel="0" collapsed="false">
      <c r="B6" s="49" t="s">
        <v>126</v>
      </c>
      <c r="C6" s="50" t="s">
        <v>127</v>
      </c>
      <c r="D6" s="51" t="s">
        <v>128</v>
      </c>
    </row>
    <row r="7" customFormat="false" ht="21.75" hidden="false" customHeight="true" outlineLevel="0" collapsed="false">
      <c r="B7" s="49" t="s">
        <v>129</v>
      </c>
      <c r="C7" s="52" t="s">
        <v>130</v>
      </c>
      <c r="D7" s="50" t="s">
        <v>131</v>
      </c>
    </row>
    <row r="8" customFormat="false" ht="21.75" hidden="false" customHeight="true" outlineLevel="0" collapsed="false">
      <c r="B8" s="49" t="s">
        <v>132</v>
      </c>
      <c r="C8" s="52" t="s">
        <v>133</v>
      </c>
      <c r="D8" s="50" t="s">
        <v>134</v>
      </c>
    </row>
    <row r="9" customFormat="false" ht="21.75" hidden="false" customHeight="true" outlineLevel="0" collapsed="false">
      <c r="B9" s="49" t="s">
        <v>135</v>
      </c>
      <c r="C9" s="52" t="s">
        <v>136</v>
      </c>
      <c r="D9" s="50" t="s">
        <v>137</v>
      </c>
    </row>
    <row r="10" customFormat="false" ht="21.75" hidden="false" customHeight="true" outlineLevel="0" collapsed="false">
      <c r="B10" s="49" t="s">
        <v>138</v>
      </c>
      <c r="C10" s="52" t="s">
        <v>139</v>
      </c>
      <c r="D10" s="50" t="s">
        <v>140</v>
      </c>
    </row>
    <row r="11" customFormat="false" ht="21.75" hidden="false" customHeight="true" outlineLevel="0" collapsed="false">
      <c r="B11" s="49" t="s">
        <v>141</v>
      </c>
      <c r="C11" s="52" t="s">
        <v>142</v>
      </c>
      <c r="D11" s="50" t="s">
        <v>143</v>
      </c>
    </row>
    <row r="12" customFormat="false" ht="21.75" hidden="false" customHeight="true" outlineLevel="0" collapsed="false">
      <c r="B12" s="49" t="s">
        <v>144</v>
      </c>
      <c r="C12" s="52" t="s">
        <v>145</v>
      </c>
      <c r="D12" s="50" t="s">
        <v>146</v>
      </c>
    </row>
    <row r="13" customFormat="false" ht="21.75" hidden="false" customHeight="true" outlineLevel="0" collapsed="false">
      <c r="B13" s="49" t="s">
        <v>147</v>
      </c>
      <c r="C13" s="52" t="s">
        <v>130</v>
      </c>
      <c r="D13" s="50" t="s">
        <v>148</v>
      </c>
    </row>
    <row r="14" customFormat="false" ht="21.75" hidden="false" customHeight="true" outlineLevel="0" collapsed="false">
      <c r="B14" s="49" t="s">
        <v>149</v>
      </c>
      <c r="C14" s="50" t="s">
        <v>150</v>
      </c>
      <c r="D14" s="50" t="s">
        <v>151</v>
      </c>
    </row>
    <row r="16" customFormat="false" ht="9.75" hidden="false" customHeight="true" outlineLevel="0" collapsed="false"/>
    <row r="17" customFormat="false" ht="18" hidden="false" customHeight="true" outlineLevel="0" collapsed="false">
      <c r="B17" s="53" t="s">
        <v>152</v>
      </c>
      <c r="C17" s="54" t="s">
        <v>153</v>
      </c>
      <c r="D17" s="55" t="s">
        <v>154</v>
      </c>
    </row>
  </sheetData>
  <mergeCells count="1">
    <mergeCell ref="B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3" min="3" style="0" width="60"/>
    <col collapsed="false" customWidth="true" hidden="false" outlineLevel="0" max="4" min="4" style="0" width="2"/>
  </cols>
  <sheetData>
    <row r="1" customFormat="false" ht="31.5" hidden="false" customHeight="true" outlineLevel="0" collapsed="false">
      <c r="B1" s="37" t="s">
        <v>155</v>
      </c>
      <c r="C1" s="37"/>
    </row>
    <row r="3" customFormat="false" ht="19.5" hidden="false" customHeight="true" outlineLevel="0" collapsed="false">
      <c r="B3" s="56" t="s">
        <v>156</v>
      </c>
      <c r="C3" s="56"/>
    </row>
    <row r="4" customFormat="false" ht="3.75" hidden="false" customHeight="true" outlineLevel="0" collapsed="false"/>
    <row r="5" customFormat="false" ht="37.5" hidden="false" customHeight="true" outlineLevel="0" collapsed="false">
      <c r="B5" s="57" t="s">
        <v>157</v>
      </c>
      <c r="C5" s="58" t="s">
        <v>158</v>
      </c>
    </row>
    <row r="6" customFormat="false" ht="37.5" hidden="false" customHeight="true" outlineLevel="0" collapsed="false">
      <c r="B6" s="57" t="s">
        <v>159</v>
      </c>
      <c r="C6" s="59" t="s">
        <v>160</v>
      </c>
    </row>
    <row r="7" customFormat="false" ht="37.5" hidden="false" customHeight="true" outlineLevel="0" collapsed="false">
      <c r="B7" s="57" t="s">
        <v>161</v>
      </c>
      <c r="C7" s="58" t="s">
        <v>162</v>
      </c>
    </row>
    <row r="8" customFormat="false" ht="37.5" hidden="false" customHeight="true" outlineLevel="0" collapsed="false">
      <c r="B8" s="57" t="s">
        <v>163</v>
      </c>
      <c r="C8" s="59" t="s">
        <v>164</v>
      </c>
    </row>
    <row r="9" customFormat="false" ht="19.5" hidden="false" customHeight="true" outlineLevel="0" collapsed="false">
      <c r="B9" s="56" t="s">
        <v>165</v>
      </c>
      <c r="C9" s="56"/>
    </row>
    <row r="10" customFormat="false" ht="3.75" hidden="false" customHeight="true" outlineLevel="0" collapsed="false"/>
    <row r="11" customFormat="false" ht="37.5" hidden="false" customHeight="true" outlineLevel="0" collapsed="false">
      <c r="B11" s="57" t="s">
        <v>166</v>
      </c>
      <c r="C11" s="58" t="s">
        <v>167</v>
      </c>
    </row>
    <row r="12" customFormat="false" ht="37.5" hidden="false" customHeight="true" outlineLevel="0" collapsed="false">
      <c r="B12" s="57" t="s">
        <v>168</v>
      </c>
      <c r="C12" s="59" t="s">
        <v>169</v>
      </c>
    </row>
    <row r="13" customFormat="false" ht="37.5" hidden="false" customHeight="true" outlineLevel="0" collapsed="false">
      <c r="B13" s="57" t="s">
        <v>170</v>
      </c>
      <c r="C13" s="58" t="s">
        <v>171</v>
      </c>
    </row>
    <row r="14" customFormat="false" ht="37.5" hidden="false" customHeight="true" outlineLevel="0" collapsed="false">
      <c r="B14" s="57" t="s">
        <v>172</v>
      </c>
      <c r="C14" s="59" t="s">
        <v>173</v>
      </c>
    </row>
    <row r="15" customFormat="false" ht="19.5" hidden="false" customHeight="true" outlineLevel="0" collapsed="false">
      <c r="B15" s="56" t="s">
        <v>174</v>
      </c>
      <c r="C15" s="56"/>
    </row>
    <row r="16" customFormat="false" ht="3.75" hidden="false" customHeight="true" outlineLevel="0" collapsed="false"/>
    <row r="17" customFormat="false" ht="37.5" hidden="false" customHeight="true" outlineLevel="0" collapsed="false">
      <c r="B17" s="57" t="s">
        <v>175</v>
      </c>
      <c r="C17" s="58" t="s">
        <v>176</v>
      </c>
    </row>
    <row r="18" customFormat="false" ht="37.5" hidden="false" customHeight="true" outlineLevel="0" collapsed="false">
      <c r="B18" s="57" t="s">
        <v>177</v>
      </c>
      <c r="C18" s="59" t="s">
        <v>178</v>
      </c>
    </row>
    <row r="19" customFormat="false" ht="37.5" hidden="false" customHeight="true" outlineLevel="0" collapsed="false">
      <c r="B19" s="57" t="s">
        <v>179</v>
      </c>
      <c r="C19" s="58" t="s">
        <v>180</v>
      </c>
    </row>
    <row r="20" customFormat="false" ht="19.5" hidden="false" customHeight="true" outlineLevel="0" collapsed="false">
      <c r="B20" s="56" t="s">
        <v>181</v>
      </c>
      <c r="C20" s="56"/>
    </row>
    <row r="21" customFormat="false" ht="3.75" hidden="false" customHeight="true" outlineLevel="0" collapsed="false"/>
    <row r="22" customFormat="false" ht="37.5" hidden="false" customHeight="true" outlineLevel="0" collapsed="false">
      <c r="B22" s="57" t="s">
        <v>182</v>
      </c>
      <c r="C22" s="59" t="s">
        <v>183</v>
      </c>
    </row>
    <row r="23" customFormat="false" ht="37.5" hidden="false" customHeight="true" outlineLevel="0" collapsed="false">
      <c r="B23" s="57" t="s">
        <v>184</v>
      </c>
      <c r="C23" s="58" t="s">
        <v>185</v>
      </c>
    </row>
  </sheetData>
  <mergeCells count="5">
    <mergeCell ref="B1:C1"/>
    <mergeCell ref="B3:C3"/>
    <mergeCell ref="B9:C9"/>
    <mergeCell ref="B15:C15"/>
    <mergeCell ref="B20:C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2026-04-13T08:00:44Z</dcterms:created>
  <dc:creator>openpyxl</dc:creator>
  <dc:description/>
  <dc:language>en-US</dc:language>
  <cp:lastModifiedBy/>
  <dcterms:modified xsi:type="dcterms:W3CDTF">2026-04-13T08:00:44Z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