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rminplaner" sheetId="1" state="visible" r:id="rId2"/>
    <sheet name="Pufferrechner" sheetId="2" state="visible" r:id="rId3"/>
    <sheet name="Legende &amp; Formeln" sheetId="3" state="visible" r:id="rId4"/>
  </sheets>
  <definedNames>
    <definedName function="false" hidden="false" localSheetId="2" name="_xlnm.Print_Titles" vbProcedure="false">'Legende &amp; Formeln'!$1:$5</definedName>
    <definedName function="false" hidden="false" localSheetId="1" name="_xlnm.Print_Titles" vbProcedure="false">Pufferrechner!$1:$5</definedName>
    <definedName function="false" hidden="false" localSheetId="0" name="_xlnm.Print_Titles" vbProcedure="false">Terminplaner!$1:$5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<sst xmlns="http://schemas.openxmlformats.org/spreadsheetml/2006/main" count="213" uniqueCount="170">
  <si>
    <t xml:space="preserve">TERMINPLANER</t>
  </si>
  <si>
    <t xml:space="preserve">Fristen · Verantwortlichkeiten · Prioritäten · Pufferzeiten</t>
  </si>
  <si>
    <t xml:space="preserve">Stand: 13.04.2026    |    Ampel: Grün &gt; 7 Tage | Gelb 3–7 Tage | Rot ≤ 2 Tage / überfällig</t>
  </si>
  <si>
    <t xml:space="preserve">Termin / Aufgabe</t>
  </si>
  <si>
    <t xml:space="preserve">Bereich</t>
  </si>
  <si>
    <t xml:space="preserve">Verantwortlich</t>
  </si>
  <si>
    <t xml:space="preserve">Startdatum</t>
  </si>
  <si>
    <t xml:space="preserve">Fälligkeitsdatum</t>
  </si>
  <si>
    <t xml:space="preserve">Priorität</t>
  </si>
  <si>
    <t xml:space="preserve">Status</t>
  </si>
  <si>
    <t xml:space="preserve">Puffer (Tage)</t>
  </si>
  <si>
    <t xml:space="preserve">Resttage</t>
  </si>
  <si>
    <t xml:space="preserve">Ampel</t>
  </si>
  <si>
    <t xml:space="preserve">Kommentar / Nächster Schritt</t>
  </si>
  <si>
    <t xml:space="preserve">Monatsreporting April</t>
  </si>
  <si>
    <t xml:space="preserve">Finance</t>
  </si>
  <si>
    <t xml:space="preserve">Frau Weber</t>
  </si>
  <si>
    <t xml:space="preserve">A</t>
  </si>
  <si>
    <t xml:space="preserve">In Arbeit</t>
  </si>
  <si>
    <t xml:space="preserve">Zahlen aus ERP exportieren; Entwurf an GL senden</t>
  </si>
  <si>
    <t xml:space="preserve">Kundentermin Müller GmbH</t>
  </si>
  <si>
    <t xml:space="preserve">Vertrieb</t>
  </si>
  <si>
    <t xml:space="preserve">Herr König</t>
  </si>
  <si>
    <t xml:space="preserve">B</t>
  </si>
  <si>
    <t xml:space="preserve">Offen</t>
  </si>
  <si>
    <t xml:space="preserve">Angebotspräsentation vorbereiten</t>
  </si>
  <si>
    <t xml:space="preserve">Budgetrunde Q3</t>
  </si>
  <si>
    <t xml:space="preserve">Geschäftsführung</t>
  </si>
  <si>
    <t xml:space="preserve">Frau Schmitt</t>
  </si>
  <si>
    <t xml:space="preserve">Wartet auf Freigabe</t>
  </si>
  <si>
    <t xml:space="preserve">Zahlen aktualisieren; Management-Entwurf prüfen; Freigabe einholen</t>
  </si>
  <si>
    <t xml:space="preserve">Angebotsfrist Projekt X</t>
  </si>
  <si>
    <t xml:space="preserve">Herr Müller</t>
  </si>
  <si>
    <t xml:space="preserve">Kalkulation finalisieren; Unterschrift einholen</t>
  </si>
  <si>
    <t xml:space="preserve">Steuervorauszahlung</t>
  </si>
  <si>
    <t xml:space="preserve">Erledigt</t>
  </si>
  <si>
    <t xml:space="preserve">Überweisung bestätigt</t>
  </si>
  <si>
    <t xml:space="preserve">Probezeitgespräch T. Bauer</t>
  </si>
  <si>
    <t xml:space="preserve">Personal</t>
  </si>
  <si>
    <t xml:space="preserve">Frau Schmidt</t>
  </si>
  <si>
    <t xml:space="preserve">Gesprächsleitfaden vorbereiten</t>
  </si>
  <si>
    <t xml:space="preserve">Q1-Reporting Vorstand</t>
  </si>
  <si>
    <t xml:space="preserve">Herr Klein</t>
  </si>
  <si>
    <t xml:space="preserve">Abstimmung mit Controlling erforderlich</t>
  </si>
  <si>
    <t xml:space="preserve">Kampagnenstart Mai</t>
  </si>
  <si>
    <t xml:space="preserve">Marketing</t>
  </si>
  <si>
    <t xml:space="preserve">Frau Braun</t>
  </si>
  <si>
    <t xml:space="preserve">Assets von Agentur anfordern</t>
  </si>
  <si>
    <t xml:space="preserve">Follow-up Bestandskunde</t>
  </si>
  <si>
    <t xml:space="preserve">C</t>
  </si>
  <si>
    <t xml:space="preserve">Rückruf vereinbaren</t>
  </si>
  <si>
    <t xml:space="preserve">Freigabe Investitionsplan</t>
  </si>
  <si>
    <t xml:space="preserve">Liquiditätsplan anhängen</t>
  </si>
  <si>
    <t xml:space="preserve">HR-Bericht Q1</t>
  </si>
  <si>
    <t xml:space="preserve">Headcount-Daten sammeln</t>
  </si>
  <si>
    <t xml:space="preserve">IT-Sicherheits-Audit</t>
  </si>
  <si>
    <t xml:space="preserve">IT</t>
  </si>
  <si>
    <t xml:space="preserve">Herr Fischer</t>
  </si>
  <si>
    <t xml:space="preserve">Externe Prüfer beauftragen</t>
  </si>
  <si>
    <t xml:space="preserve">ZUSAMMENFASSUNG</t>
  </si>
  <si>
    <t xml:space="preserve">Termine gesamt</t>
  </si>
  <si>
    <t xml:space="preserve">Priorität A</t>
  </si>
  <si>
    <t xml:space="preserve">PUFFERRECHNER FÜR TERMINE</t>
  </si>
  <si>
    <t xml:space="preserve">Berechnet realistische Gesamtzeit inkl. Puffer für Freigaben, Rückfragen und Korrekturen</t>
  </si>
  <si>
    <t xml:space="preserve">EINGABEN</t>
  </si>
  <si>
    <t xml:space="preserve">Geplanter Aufwand (Stunden)</t>
  </si>
  <si>
    <t xml:space="preserve">Stunden</t>
  </si>
  <si>
    <t xml:space="preserve">Puffer in Prozent</t>
  </si>
  <si>
    <t xml:space="preserve">z.B. 0.20 = 20 %</t>
  </si>
  <si>
    <t xml:space="preserve">Anzahl beteiligter Personen</t>
  </si>
  <si>
    <t xml:space="preserve">Personen</t>
  </si>
  <si>
    <t xml:space="preserve">ERGEBNIS</t>
  </si>
  <si>
    <t xml:space="preserve">Reiner Aufwand</t>
  </si>
  <si>
    <t xml:space="preserve">Std.</t>
  </si>
  <si>
    <t xml:space="preserve">Zusätzlicher Puffer</t>
  </si>
  <si>
    <t xml:space="preserve">Empfohlene Gesamtzeit</t>
  </si>
  <si>
    <t xml:space="preserve">Aufwand pro Person</t>
  </si>
  <si>
    <t xml:space="preserve">Std./Person</t>
  </si>
  <si>
    <t xml:space="preserve">Puffer in Kalendertagen*</t>
  </si>
  <si>
    <t xml:space="preserve">Tage (à 8h)</t>
  </si>
  <si>
    <t xml:space="preserve">* Basis: 8 Arbeitsstunden pro Tag. Puffer-% gilt als Empfehlung; bei ≥ 3 Personen mindestens 25 % einplanen.</t>
  </si>
  <si>
    <t xml:space="preserve">PUFFER-EMPFEHLUNGEN NACH AUFGABENTYP</t>
  </si>
  <si>
    <t xml:space="preserve">Aufgabentyp</t>
  </si>
  <si>
    <t xml:space="preserve">Empfohlener Puffer</t>
  </si>
  <si>
    <t xml:space="preserve">Begründung</t>
  </si>
  <si>
    <t xml:space="preserve">Einzelne Zuarbeit</t>
  </si>
  <si>
    <t xml:space="preserve">10–15 %</t>
  </si>
  <si>
    <t xml:space="preserve">Wenig Abhängigkeiten</t>
  </si>
  <si>
    <t xml:space="preserve">Freigabe intern</t>
  </si>
  <si>
    <t xml:space="preserve">20–25 %</t>
  </si>
  <si>
    <t xml:space="preserve">Rückfragen und Korrekturrunden</t>
  </si>
  <si>
    <t xml:space="preserve">Externe Abstimmung</t>
  </si>
  <si>
    <t xml:space="preserve">30–40 %</t>
  </si>
  <si>
    <t xml:space="preserve">Kommunikationsverzögerungen</t>
  </si>
  <si>
    <t xml:space="preserve">Berichterstellung</t>
  </si>
  <si>
    <t xml:space="preserve">25–30 %</t>
  </si>
  <si>
    <t xml:space="preserve">Datenbeschaffung + Review</t>
  </si>
  <si>
    <t xml:space="preserve">Projektmeilenstein</t>
  </si>
  <si>
    <t xml:space="preserve">35–50 %</t>
  </si>
  <si>
    <t xml:space="preserve">Mehrere Abhängigkeiten</t>
  </si>
  <si>
    <t xml:space="preserve">LEGENDE, FORMELN &amp; VERWENDUNGSHINWEISE</t>
  </si>
  <si>
    <t xml:space="preserve">AMPELLOGIK</t>
  </si>
  <si>
    <t xml:space="preserve">Farbe</t>
  </si>
  <si>
    <t xml:space="preserve">Bedeutung</t>
  </si>
  <si>
    <t xml:space="preserve">Formel / Bedingung</t>
  </si>
  <si>
    <t xml:space="preserve">Grün</t>
  </si>
  <si>
    <t xml:space="preserve">Mehr als 7 Tage Restzeit – im Plan</t>
  </si>
  <si>
    <t xml:space="preserve">E-TODAY() &gt; 7</t>
  </si>
  <si>
    <t xml:space="preserve">Gelb</t>
  </si>
  <si>
    <t xml:space="preserve">3 bis 7 Tage Restzeit – aufmerksam sein</t>
  </si>
  <si>
    <t xml:space="preserve">E-TODAY() zwischen 3 und 7</t>
  </si>
  <si>
    <t xml:space="preserve">Rot</t>
  </si>
  <si>
    <t xml:space="preserve">0–2 Tage oder überfällig – sofort handeln</t>
  </si>
  <si>
    <t xml:space="preserve">E &lt; TODAY() ODER E-TODAY() ≤ 2</t>
  </si>
  <si>
    <t xml:space="preserve">STATUSWERTE</t>
  </si>
  <si>
    <t xml:space="preserve">Wann verwenden</t>
  </si>
  <si>
    <t xml:space="preserve">Aufgabe noch nicht begonnen</t>
  </si>
  <si>
    <t xml:space="preserve">Standard bei Neuanlage</t>
  </si>
  <si>
    <t xml:space="preserve">Aufgabe wird gerade bearbeitet</t>
  </si>
  <si>
    <t xml:space="preserve">Sobald erste Schritte laufen</t>
  </si>
  <si>
    <t xml:space="preserve">Inhalt fertig, Freigabe aussteht</t>
  </si>
  <si>
    <t xml:space="preserve">Dokument eingereicht</t>
  </si>
  <si>
    <t xml:space="preserve">Abgeschlossen und bestätigt</t>
  </si>
  <si>
    <t xml:space="preserve">Nach finaler Bestätigung</t>
  </si>
  <si>
    <t xml:space="preserve">Überfällig</t>
  </si>
  <si>
    <t xml:space="preserve">Frist verstrichen, noch offen</t>
  </si>
  <si>
    <t xml:space="preserve">Automatisch oder manuell setzen</t>
  </si>
  <si>
    <t xml:space="preserve">PRIORITÄTEN</t>
  </si>
  <si>
    <t xml:space="preserve">Stufe</t>
  </si>
  <si>
    <t xml:space="preserve">Empfehlung</t>
  </si>
  <si>
    <t xml:space="preserve">Kritisch – sofortige Aufmerksamkeit</t>
  </si>
  <si>
    <t xml:space="preserve">Fristen mit direkter Wirkung auf Geschäft</t>
  </si>
  <si>
    <t xml:space="preserve">Wichtig – planmäßig verfolgen</t>
  </si>
  <si>
    <t xml:space="preserve">Aufgaben mit mittlerem Risikopotenzial</t>
  </si>
  <si>
    <t xml:space="preserve">Normal – bei Kapazität erledigen</t>
  </si>
  <si>
    <t xml:space="preserve">Routineaufgaben und Gefälligkeiten</t>
  </si>
  <si>
    <t xml:space="preserve">SCHLÜSSELFORMELN</t>
  </si>
  <si>
    <t xml:space="preserve">Spalte / Zweck</t>
  </si>
  <si>
    <t xml:space="preserve">Formel (Beispiel Zeile 6)</t>
  </si>
  <si>
    <t xml:space="preserve">Erläuterung</t>
  </si>
  <si>
    <t xml:space="preserve">Resttage (I6)</t>
  </si>
  <si>
    <t xml:space="preserve">MAX(0, E6-TODAY())</t>
  </si>
  <si>
    <t xml:space="preserve">Zeigt nie negative Werte; 0 = heute fällig</t>
  </si>
  <si>
    <t xml:space="preserve">Status-Frühwarnung</t>
  </si>
  <si>
    <t xml:space="preserve">WENN(E6&lt;HEUTE();"überfällig";WENN(E6-HEUTE()&lt;=3;"bald fällig";"im Plan"))</t>
  </si>
  <si>
    <t xml:space="preserve">Adaptierbar in Spalte G</t>
  </si>
  <si>
    <t xml:space="preserve">Arbeitstage-Puffer</t>
  </si>
  <si>
    <t xml:space="preserve">NETTOARBEITSTAGE(D6,E6)-1</t>
  </si>
  <si>
    <t xml:space="preserve">Exkl. Wochenenden; Feiertage manuell abziehen</t>
  </si>
  <si>
    <t xml:space="preserve">Puffer-Ampel (J6)</t>
  </si>
  <si>
    <t xml:space="preserve">IF(E6&lt;TODAY(),"●",IF(E6-TODAY()&lt;=2,"●",IF(E6-TODAY()&lt;=7,"●","●")))</t>
  </si>
  <si>
    <t xml:space="preserve">Wird durch bedingte Formatierung eingefärbt</t>
  </si>
  <si>
    <t xml:space="preserve">TIPPS ZUR PFLEGE</t>
  </si>
  <si>
    <t xml:space="preserve">Thema</t>
  </si>
  <si>
    <t xml:space="preserve">Hinweis</t>
  </si>
  <si>
    <t xml:space="preserve">Aktualisierung</t>
  </si>
  <si>
    <t xml:space="preserve">Mindestens einmal pro Woche</t>
  </si>
  <si>
    <t xml:space="preserve">Täglich bei laufenden Projekten</t>
  </si>
  <si>
    <t xml:space="preserve">Verantwortlichkeit</t>
  </si>
  <si>
    <t xml:space="preserve">Immer Einzelperson, kein Team</t>
  </si>
  <si>
    <t xml:space="preserve">Teams sind keine Verantwortlichen</t>
  </si>
  <si>
    <t xml:space="preserve">Neue Zeilen</t>
  </si>
  <si>
    <t xml:space="preserve">Leere Eingabezeilen verwenden</t>
  </si>
  <si>
    <t xml:space="preserve">Formeln in I &amp; J sind vorbereitet</t>
  </si>
  <si>
    <t xml:space="preserve">Sortierung</t>
  </si>
  <si>
    <t xml:space="preserve">Nach Fälligkeitsdatum oder Priorität</t>
  </si>
  <si>
    <t xml:space="preserve">Filter nutzen: Daten → Filtern</t>
  </si>
  <si>
    <t xml:space="preserve">Archivierung</t>
  </si>
  <si>
    <t xml:space="preserve">Erledigte Termine in separates Blatt verschieben</t>
  </si>
  <si>
    <t xml:space="preserve">Übersicht bleibt scharf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</si>
</sst>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"/>
    <numFmt numFmtId="166" formatCode="General"/>
    <numFmt numFmtId="167" formatCode="0.0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sz val="9"/>
      <color rgb="FFCCCCCC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2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10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E2EFDA"/>
      </patternFill>
    </fill>
    <fill>
      <patternFill patternType="solid">
        <fgColor rgb="FFFFFFFF"/>
        <bgColor rgb="FFEBF3FB"/>
      </patternFill>
    </fill>
    <fill>
      <patternFill patternType="solid">
        <fgColor rgb="FFEBF3FB"/>
        <bgColor rgb="FFE2EFDA"/>
      </patternFill>
    </fill>
    <fill>
      <patternFill patternType="solid">
        <fgColor rgb="FFFFF2CC"/>
        <bgColor rgb="FFFFE0E0"/>
      </patternFill>
    </fill>
    <fill>
      <patternFill patternType="solid">
        <fgColor rgb="FF276221"/>
        <bgColor rgb="FF555555"/>
      </patternFill>
    </fill>
    <fill>
      <patternFill patternType="solid">
        <fgColor rgb="FFC6EFCE"/>
        <bgColor rgb="FFE2EFD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b val="1"/>
        <color rgb="FFFF0000"/>
      </font>
      <fill>
        <patternFill>
          <bgColor rgb="FFFFC7CE"/>
        </patternFill>
      </fill>
    </dxf>
    <dxf>
      <font>
        <b val="1"/>
        <color rgb="FF9C6500"/>
      </font>
      <fill>
        <patternFill>
          <bgColor rgb="FFFFEB9C"/>
        </patternFill>
      </fill>
    </dxf>
    <dxf>
      <font>
        <b val="1"/>
        <color rgb="FF276221"/>
      </font>
      <fill>
        <patternFill>
          <bgColor rgb="FFC6EFCE"/>
        </patternFill>
      </fill>
    </dxf>
    <dxf>
      <fill>
        <patternFill>
          <bgColor rgb="FFFFE0E0"/>
        </patternFill>
      </fill>
    </dxf>
    <dxf>
      <font>
        <i val="1"/>
        <color rgb="FF5A5A5A"/>
      </font>
      <fill>
        <patternFill>
          <bgColor rgb="FFE2EFD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76221"/>
      <rgbColor rgb="FF000080"/>
      <rgbColor rgb="FF9C6500"/>
      <rgbColor rgb="FF800080"/>
      <rgbColor rgb="FF008080"/>
      <rgbColor rgb="FFCCCCCC"/>
      <rgbColor rgb="FF888888"/>
      <rgbColor rgb="FF9999FF"/>
      <rgbColor rgb="FF993366"/>
      <rgbColor rgb="FFFFF2CC"/>
      <rgbColor rgb="FFEBF3FB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FEB9C"/>
      <rgbColor rgb="FF99CCFF"/>
      <rgbColor rgb="FFFFE0E0"/>
      <rgbColor rgb="FFCC99FF"/>
      <rgbColor rgb="FFFFC7CE"/>
      <rgbColor rgb="FF2E75B6"/>
      <rgbColor rgb="FF33CCCC"/>
      <rgbColor rgb="FF99CC00"/>
      <rgbColor rgb="FFFFCC00"/>
      <rgbColor rgb="FFFF9900"/>
      <rgbColor rgb="FFFF6600"/>
      <rgbColor rgb="FF5A5A5A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true"/>
  </sheetPr>
  <dimension ref="A1:K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18"/>
    <col collapsed="false" customWidth="true" hidden="false" outlineLevel="0" max="4" min="4" style="0" width="13"/>
    <col collapsed="false" customWidth="true" hidden="false" outlineLevel="0" max="5" min="5" style="0" width="16"/>
    <col collapsed="false" customWidth="true" hidden="false" outlineLevel="0" max="6" min="6" style="0" width="11"/>
    <col collapsed="false" customWidth="true" hidden="false" outlineLevel="0" max="7" min="7" style="0" width="18"/>
    <col collapsed="false" customWidth="true" hidden="false" outlineLevel="0" max="8" min="8" style="0" width="13"/>
    <col collapsed="false" customWidth="true" hidden="false" outlineLevel="0" max="9" min="9" style="0" width="11"/>
    <col collapsed="false" customWidth="true" hidden="false" outlineLevel="0" max="10" min="10" style="0" width="9"/>
    <col collapsed="false" customWidth="true" hidden="false" outlineLevel="0" max="11" min="11" style="0" width="3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6" hidden="false" customHeight="true" outlineLevel="0" collapsed="false"/>
    <row r="5" customFormat="false" ht="31.5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</row>
    <row r="6" customFormat="false" ht="21.75" hidden="false" customHeight="true" outlineLevel="0" collapsed="false">
      <c r="A6" s="5" t="s">
        <v>14</v>
      </c>
      <c r="B6" s="6" t="s">
        <v>15</v>
      </c>
      <c r="C6" s="7" t="s">
        <v>16</v>
      </c>
      <c r="D6" s="8" t="n">
        <v>46113</v>
      </c>
      <c r="E6" s="8" t="n">
        <v>46117</v>
      </c>
      <c r="F6" s="9" t="s">
        <v>17</v>
      </c>
      <c r="G6" s="6" t="s">
        <v>18</v>
      </c>
      <c r="H6" s="6" t="n">
        <v>2</v>
      </c>
      <c r="I6" s="10" t="n">
        <f aca="true">MAX(0,E6-TODAY())</f>
        <v>0</v>
      </c>
      <c r="J6" s="9" t="str">
        <f aca="true">IF(E6&lt;TODAY(),"●",IF(E6-TODAY()&lt;=2,"●",IF(E6-TODAY()&lt;=7,"●","●")))</f>
        <v>●</v>
      </c>
      <c r="K6" s="11" t="s">
        <v>19</v>
      </c>
    </row>
    <row r="7" customFormat="false" ht="21.75" hidden="false" customHeight="true" outlineLevel="0" collapsed="false">
      <c r="A7" s="12" t="s">
        <v>20</v>
      </c>
      <c r="B7" s="13" t="s">
        <v>21</v>
      </c>
      <c r="C7" s="14" t="s">
        <v>22</v>
      </c>
      <c r="D7" s="15" t="n">
        <v>46120</v>
      </c>
      <c r="E7" s="15" t="n">
        <v>46124</v>
      </c>
      <c r="F7" s="16" t="s">
        <v>23</v>
      </c>
      <c r="G7" s="13" t="s">
        <v>24</v>
      </c>
      <c r="H7" s="13" t="n">
        <v>1</v>
      </c>
      <c r="I7" s="17" t="n">
        <f aca="true">MAX(0,E7-TODAY())</f>
        <v>0</v>
      </c>
      <c r="J7" s="16" t="str">
        <f aca="true">IF(E7&lt;TODAY(),"●",IF(E7-TODAY()&lt;=2,"●",IF(E7-TODAY()&lt;=7,"●","●")))</f>
        <v>●</v>
      </c>
      <c r="K7" s="18" t="s">
        <v>25</v>
      </c>
    </row>
    <row r="8" customFormat="false" ht="21.75" hidden="false" customHeight="true" outlineLevel="0" collapsed="false">
      <c r="A8" s="5" t="s">
        <v>26</v>
      </c>
      <c r="B8" s="6" t="s">
        <v>27</v>
      </c>
      <c r="C8" s="7" t="s">
        <v>28</v>
      </c>
      <c r="D8" s="8" t="n">
        <v>46127</v>
      </c>
      <c r="E8" s="8" t="n">
        <v>46134</v>
      </c>
      <c r="F8" s="9" t="s">
        <v>17</v>
      </c>
      <c r="G8" s="6" t="s">
        <v>29</v>
      </c>
      <c r="H8" s="6" t="n">
        <v>3</v>
      </c>
      <c r="I8" s="10" t="n">
        <f aca="true">MAX(0,E8-TODAY())</f>
        <v>9</v>
      </c>
      <c r="J8" s="9" t="str">
        <f aca="true">IF(E8&lt;TODAY(),"●",IF(E8-TODAY()&lt;=2,"●",IF(E8-TODAY()&lt;=7,"●","●")))</f>
        <v>●</v>
      </c>
      <c r="K8" s="11" t="s">
        <v>30</v>
      </c>
    </row>
    <row r="9" customFormat="false" ht="21.75" hidden="false" customHeight="true" outlineLevel="0" collapsed="false">
      <c r="A9" s="12" t="s">
        <v>31</v>
      </c>
      <c r="B9" s="13" t="s">
        <v>21</v>
      </c>
      <c r="C9" s="14" t="s">
        <v>32</v>
      </c>
      <c r="D9" s="15" t="n">
        <v>46122</v>
      </c>
      <c r="E9" s="15" t="n">
        <v>46130</v>
      </c>
      <c r="F9" s="16" t="s">
        <v>17</v>
      </c>
      <c r="G9" s="13" t="s">
        <v>18</v>
      </c>
      <c r="H9" s="13" t="n">
        <v>2</v>
      </c>
      <c r="I9" s="17" t="n">
        <f aca="true">MAX(0,E9-TODAY())</f>
        <v>5</v>
      </c>
      <c r="J9" s="16" t="str">
        <f aca="true">IF(E9&lt;TODAY(),"●",IF(E9-TODAY()&lt;=2,"●",IF(E9-TODAY()&lt;=7,"●","●")))</f>
        <v>●</v>
      </c>
      <c r="K9" s="18" t="s">
        <v>33</v>
      </c>
    </row>
    <row r="10" customFormat="false" ht="21.75" hidden="false" customHeight="true" outlineLevel="0" collapsed="false">
      <c r="A10" s="5" t="s">
        <v>34</v>
      </c>
      <c r="B10" s="6" t="s">
        <v>15</v>
      </c>
      <c r="C10" s="7" t="s">
        <v>16</v>
      </c>
      <c r="D10" s="8" t="n">
        <v>46117</v>
      </c>
      <c r="E10" s="8" t="n">
        <v>46122</v>
      </c>
      <c r="F10" s="9" t="s">
        <v>17</v>
      </c>
      <c r="G10" s="6" t="s">
        <v>35</v>
      </c>
      <c r="H10" s="6" t="n">
        <v>1</v>
      </c>
      <c r="I10" s="10" t="n">
        <f aca="true">MAX(0,E10-TODAY())</f>
        <v>0</v>
      </c>
      <c r="J10" s="9" t="str">
        <f aca="true">IF(E10&lt;TODAY(),"●",IF(E10-TODAY()&lt;=2,"●",IF(E10-TODAY()&lt;=7,"●","●")))</f>
        <v>●</v>
      </c>
      <c r="K10" s="11" t="s">
        <v>36</v>
      </c>
    </row>
    <row r="11" customFormat="false" ht="21.75" hidden="false" customHeight="true" outlineLevel="0" collapsed="false">
      <c r="A11" s="12" t="s">
        <v>37</v>
      </c>
      <c r="B11" s="13" t="s">
        <v>38</v>
      </c>
      <c r="C11" s="14" t="s">
        <v>39</v>
      </c>
      <c r="D11" s="15" t="n">
        <v>46124</v>
      </c>
      <c r="E11" s="15" t="n">
        <v>46132</v>
      </c>
      <c r="F11" s="16" t="s">
        <v>23</v>
      </c>
      <c r="G11" s="13" t="s">
        <v>24</v>
      </c>
      <c r="H11" s="13" t="n">
        <v>2</v>
      </c>
      <c r="I11" s="17" t="n">
        <f aca="true">MAX(0,E11-TODAY())</f>
        <v>7</v>
      </c>
      <c r="J11" s="16" t="str">
        <f aca="true">IF(E11&lt;TODAY(),"●",IF(E11-TODAY()&lt;=2,"●",IF(E11-TODAY()&lt;=7,"●","●")))</f>
        <v>●</v>
      </c>
      <c r="K11" s="18" t="s">
        <v>40</v>
      </c>
    </row>
    <row r="12" customFormat="false" ht="21.75" hidden="false" customHeight="true" outlineLevel="0" collapsed="false">
      <c r="A12" s="5" t="s">
        <v>41</v>
      </c>
      <c r="B12" s="6" t="s">
        <v>15</v>
      </c>
      <c r="C12" s="7" t="s">
        <v>42</v>
      </c>
      <c r="D12" s="8" t="n">
        <v>46132</v>
      </c>
      <c r="E12" s="8" t="n">
        <v>46142</v>
      </c>
      <c r="F12" s="9" t="s">
        <v>17</v>
      </c>
      <c r="G12" s="6" t="s">
        <v>24</v>
      </c>
      <c r="H12" s="6" t="n">
        <v>3</v>
      </c>
      <c r="I12" s="10" t="n">
        <f aca="true">MAX(0,E12-TODAY())</f>
        <v>17</v>
      </c>
      <c r="J12" s="9" t="str">
        <f aca="true">IF(E12&lt;TODAY(),"●",IF(E12-TODAY()&lt;=2,"●",IF(E12-TODAY()&lt;=7,"●","●")))</f>
        <v>●</v>
      </c>
      <c r="K12" s="11" t="s">
        <v>43</v>
      </c>
    </row>
    <row r="13" customFormat="false" ht="21.75" hidden="false" customHeight="true" outlineLevel="0" collapsed="false">
      <c r="A13" s="12" t="s">
        <v>44</v>
      </c>
      <c r="B13" s="13" t="s">
        <v>45</v>
      </c>
      <c r="C13" s="14" t="s">
        <v>46</v>
      </c>
      <c r="D13" s="15" t="n">
        <v>46137</v>
      </c>
      <c r="E13" s="15" t="n">
        <v>46140</v>
      </c>
      <c r="F13" s="16" t="s">
        <v>23</v>
      </c>
      <c r="G13" s="13" t="s">
        <v>24</v>
      </c>
      <c r="H13" s="13" t="n">
        <v>1</v>
      </c>
      <c r="I13" s="17" t="n">
        <f aca="true">MAX(0,E13-TODAY())</f>
        <v>15</v>
      </c>
      <c r="J13" s="16" t="str">
        <f aca="true">IF(E13&lt;TODAY(),"●",IF(E13-TODAY()&lt;=2,"●",IF(E13-TODAY()&lt;=7,"●","●")))</f>
        <v>●</v>
      </c>
      <c r="K13" s="18" t="s">
        <v>47</v>
      </c>
    </row>
    <row r="14" customFormat="false" ht="21.75" hidden="false" customHeight="true" outlineLevel="0" collapsed="false">
      <c r="A14" s="5" t="s">
        <v>48</v>
      </c>
      <c r="B14" s="6" t="s">
        <v>21</v>
      </c>
      <c r="C14" s="7" t="s">
        <v>22</v>
      </c>
      <c r="D14" s="8" t="n">
        <v>46126</v>
      </c>
      <c r="E14" s="8" t="n">
        <v>46129</v>
      </c>
      <c r="F14" s="9" t="s">
        <v>49</v>
      </c>
      <c r="G14" s="6" t="s">
        <v>24</v>
      </c>
      <c r="H14" s="6" t="n">
        <v>1</v>
      </c>
      <c r="I14" s="10" t="n">
        <f aca="true">MAX(0,E14-TODAY())</f>
        <v>4</v>
      </c>
      <c r="J14" s="9" t="str">
        <f aca="true">IF(E14&lt;TODAY(),"●",IF(E14-TODAY()&lt;=2,"●",IF(E14-TODAY()&lt;=7,"●","●")))</f>
        <v>●</v>
      </c>
      <c r="K14" s="11" t="s">
        <v>50</v>
      </c>
    </row>
    <row r="15" customFormat="false" ht="21.75" hidden="false" customHeight="true" outlineLevel="0" collapsed="false">
      <c r="A15" s="12" t="s">
        <v>51</v>
      </c>
      <c r="B15" s="13" t="s">
        <v>27</v>
      </c>
      <c r="C15" s="14" t="s">
        <v>28</v>
      </c>
      <c r="D15" s="15" t="n">
        <v>46143</v>
      </c>
      <c r="E15" s="15" t="n">
        <v>46150</v>
      </c>
      <c r="F15" s="16" t="s">
        <v>17</v>
      </c>
      <c r="G15" s="13" t="s">
        <v>24</v>
      </c>
      <c r="H15" s="13" t="n">
        <v>3</v>
      </c>
      <c r="I15" s="17" t="n">
        <f aca="true">MAX(0,E15-TODAY())</f>
        <v>25</v>
      </c>
      <c r="J15" s="16" t="str">
        <f aca="true">IF(E15&lt;TODAY(),"●",IF(E15-TODAY()&lt;=2,"●",IF(E15-TODAY()&lt;=7,"●","●")))</f>
        <v>●</v>
      </c>
      <c r="K15" s="18" t="s">
        <v>52</v>
      </c>
    </row>
    <row r="16" customFormat="false" ht="21.75" hidden="false" customHeight="true" outlineLevel="0" collapsed="false">
      <c r="A16" s="5" t="s">
        <v>53</v>
      </c>
      <c r="B16" s="6" t="s">
        <v>38</v>
      </c>
      <c r="C16" s="7" t="s">
        <v>39</v>
      </c>
      <c r="D16" s="8" t="n">
        <v>46134</v>
      </c>
      <c r="E16" s="8" t="n">
        <v>46141</v>
      </c>
      <c r="F16" s="9" t="s">
        <v>23</v>
      </c>
      <c r="G16" s="6" t="s">
        <v>18</v>
      </c>
      <c r="H16" s="6" t="n">
        <v>2</v>
      </c>
      <c r="I16" s="10" t="n">
        <f aca="true">MAX(0,E16-TODAY())</f>
        <v>16</v>
      </c>
      <c r="J16" s="9" t="str">
        <f aca="true">IF(E16&lt;TODAY(),"●",IF(E16-TODAY()&lt;=2,"●",IF(E16-TODAY()&lt;=7,"●","●")))</f>
        <v>●</v>
      </c>
      <c r="K16" s="11" t="s">
        <v>54</v>
      </c>
    </row>
    <row r="17" customFormat="false" ht="21.75" hidden="false" customHeight="true" outlineLevel="0" collapsed="false">
      <c r="A17" s="12" t="s">
        <v>55</v>
      </c>
      <c r="B17" s="13" t="s">
        <v>56</v>
      </c>
      <c r="C17" s="14" t="s">
        <v>57</v>
      </c>
      <c r="D17" s="15" t="n">
        <v>46147</v>
      </c>
      <c r="E17" s="15" t="n">
        <v>46154</v>
      </c>
      <c r="F17" s="16" t="s">
        <v>23</v>
      </c>
      <c r="G17" s="13" t="s">
        <v>24</v>
      </c>
      <c r="H17" s="13" t="n">
        <v>2</v>
      </c>
      <c r="I17" s="17" t="n">
        <f aca="true">MAX(0,E17-TODAY())</f>
        <v>29</v>
      </c>
      <c r="J17" s="16" t="str">
        <f aca="true">IF(E17&lt;TODAY(),"●",IF(E17-TODAY()&lt;=2,"●",IF(E17-TODAY()&lt;=7,"●","●")))</f>
        <v>●</v>
      </c>
      <c r="K17" s="18" t="s">
        <v>58</v>
      </c>
    </row>
    <row r="18" customFormat="false" ht="21.75" hidden="false" customHeight="true" outlineLevel="0" collapsed="false">
      <c r="A18" s="19"/>
      <c r="B18" s="20"/>
      <c r="C18" s="19"/>
      <c r="D18" s="21"/>
      <c r="E18" s="21"/>
      <c r="F18" s="20"/>
      <c r="G18" s="20"/>
      <c r="H18" s="20"/>
      <c r="I18" s="22" t="str">
        <f aca="true">IF(E18="","",MAX(0,E18-TODAY()))</f>
        <v/>
      </c>
      <c r="J18" s="22" t="str">
        <f aca="true">IF(E18="","",IF(E18&lt;TODAY(),"●",IF(E18-TODAY()&lt;=2,"●",IF(E18-TODAY()&lt;=7,"●","●"))))</f>
        <v/>
      </c>
      <c r="K18" s="19"/>
    </row>
    <row r="19" customFormat="false" ht="21.75" hidden="false" customHeight="true" outlineLevel="0" collapsed="false">
      <c r="A19" s="23"/>
      <c r="B19" s="24"/>
      <c r="C19" s="23"/>
      <c r="D19" s="25"/>
      <c r="E19" s="25"/>
      <c r="F19" s="24"/>
      <c r="G19" s="24"/>
      <c r="H19" s="24"/>
      <c r="I19" s="26" t="str">
        <f aca="true">IF(E19="","",MAX(0,E19-TODAY()))</f>
        <v/>
      </c>
      <c r="J19" s="26" t="str">
        <f aca="true">IF(E19="","",IF(E19&lt;TODAY(),"●",IF(E19-TODAY()&lt;=2,"●",IF(E19-TODAY()&lt;=7,"●","●"))))</f>
        <v/>
      </c>
      <c r="K19" s="23"/>
    </row>
    <row r="20" customFormat="false" ht="21.75" hidden="false" customHeight="true" outlineLevel="0" collapsed="false">
      <c r="A20" s="19"/>
      <c r="B20" s="20"/>
      <c r="C20" s="19"/>
      <c r="D20" s="21"/>
      <c r="E20" s="21"/>
      <c r="F20" s="20"/>
      <c r="G20" s="20"/>
      <c r="H20" s="20"/>
      <c r="I20" s="22" t="str">
        <f aca="true">IF(E20="","",MAX(0,E20-TODAY()))</f>
        <v/>
      </c>
      <c r="J20" s="22" t="str">
        <f aca="true">IF(E20="","",IF(E20&lt;TODAY(),"●",IF(E20-TODAY()&lt;=2,"●",IF(E20-TODAY()&lt;=7,"●","●"))))</f>
        <v/>
      </c>
      <c r="K20" s="19"/>
    </row>
    <row r="21" customFormat="false" ht="21.75" hidden="false" customHeight="true" outlineLevel="0" collapsed="false">
      <c r="A21" s="23"/>
      <c r="B21" s="24"/>
      <c r="C21" s="23"/>
      <c r="D21" s="25"/>
      <c r="E21" s="25"/>
      <c r="F21" s="24"/>
      <c r="G21" s="24"/>
      <c r="H21" s="24"/>
      <c r="I21" s="26" t="str">
        <f aca="true">IF(E21="","",MAX(0,E21-TODAY()))</f>
        <v/>
      </c>
      <c r="J21" s="26" t="str">
        <f aca="true">IF(E21="","",IF(E21&lt;TODAY(),"●",IF(E21-TODAY()&lt;=2,"●",IF(E21-TODAY()&lt;=7,"●","●"))))</f>
        <v/>
      </c>
      <c r="K21" s="23"/>
    </row>
    <row r="22" customFormat="false" ht="21.75" hidden="false" customHeight="true" outlineLevel="0" collapsed="false">
      <c r="A22" s="19"/>
      <c r="B22" s="20"/>
      <c r="C22" s="19"/>
      <c r="D22" s="21"/>
      <c r="E22" s="21"/>
      <c r="F22" s="20"/>
      <c r="G22" s="20"/>
      <c r="H22" s="20"/>
      <c r="I22" s="22" t="str">
        <f aca="true">IF(E22="","",MAX(0,E22-TODAY()))</f>
        <v/>
      </c>
      <c r="J22" s="22" t="str">
        <f aca="true">IF(E22="","",IF(E22&lt;TODAY(),"●",IF(E22-TODAY()&lt;=2,"●",IF(E22-TODAY()&lt;=7,"●","●"))))</f>
        <v/>
      </c>
      <c r="K22" s="19"/>
    </row>
    <row r="23" customFormat="false" ht="21.75" hidden="false" customHeight="true" outlineLevel="0" collapsed="false">
      <c r="A23" s="23"/>
      <c r="B23" s="24"/>
      <c r="C23" s="23"/>
      <c r="D23" s="25"/>
      <c r="E23" s="25"/>
      <c r="F23" s="24"/>
      <c r="G23" s="24"/>
      <c r="H23" s="24"/>
      <c r="I23" s="26" t="str">
        <f aca="true">IF(E23="","",MAX(0,E23-TODAY()))</f>
        <v/>
      </c>
      <c r="J23" s="26" t="str">
        <f aca="true">IF(E23="","",IF(E23&lt;TODAY(),"●",IF(E23-TODAY()&lt;=2,"●",IF(E23-TODAY()&lt;=7,"●","●"))))</f>
        <v/>
      </c>
      <c r="K23" s="23"/>
    </row>
    <row r="24" customFormat="false" ht="21.75" hidden="false" customHeight="true" outlineLevel="0" collapsed="false">
      <c r="A24" s="19"/>
      <c r="B24" s="20"/>
      <c r="C24" s="19"/>
      <c r="D24" s="21"/>
      <c r="E24" s="21"/>
      <c r="F24" s="20"/>
      <c r="G24" s="20"/>
      <c r="H24" s="20"/>
      <c r="I24" s="22" t="str">
        <f aca="true">IF(E24="","",MAX(0,E24-TODAY()))</f>
        <v/>
      </c>
      <c r="J24" s="22" t="str">
        <f aca="true">IF(E24="","",IF(E24&lt;TODAY(),"●",IF(E24-TODAY()&lt;=2,"●",IF(E24-TODAY()&lt;=7,"●","●"))))</f>
        <v/>
      </c>
      <c r="K24" s="19"/>
    </row>
    <row r="25" customFormat="false" ht="21.75" hidden="false" customHeight="true" outlineLevel="0" collapsed="false">
      <c r="A25" s="23"/>
      <c r="B25" s="24"/>
      <c r="C25" s="23"/>
      <c r="D25" s="25"/>
      <c r="E25" s="25"/>
      <c r="F25" s="24"/>
      <c r="G25" s="24"/>
      <c r="H25" s="24"/>
      <c r="I25" s="26" t="str">
        <f aca="true">IF(E25="","",MAX(0,E25-TODAY()))</f>
        <v/>
      </c>
      <c r="J25" s="26" t="str">
        <f aca="true">IF(E25="","",IF(E25&lt;TODAY(),"●",IF(E25-TODAY()&lt;=2,"●",IF(E25-TODAY()&lt;=7,"●","●"))))</f>
        <v/>
      </c>
      <c r="K25" s="23"/>
    </row>
    <row r="26" customFormat="false" ht="21.75" hidden="false" customHeight="true" outlineLevel="0" collapsed="false">
      <c r="A26" s="19"/>
      <c r="B26" s="20"/>
      <c r="C26" s="19"/>
      <c r="D26" s="21"/>
      <c r="E26" s="21"/>
      <c r="F26" s="20"/>
      <c r="G26" s="20"/>
      <c r="H26" s="20"/>
      <c r="I26" s="22" t="str">
        <f aca="true">IF(E26="","",MAX(0,E26-TODAY()))</f>
        <v/>
      </c>
      <c r="J26" s="22" t="str">
        <f aca="true">IF(E26="","",IF(E26&lt;TODAY(),"●",IF(E26-TODAY()&lt;=2,"●",IF(E26-TODAY()&lt;=7,"●","●"))))</f>
        <v/>
      </c>
      <c r="K26" s="19"/>
    </row>
    <row r="27" customFormat="false" ht="21.75" hidden="false" customHeight="true" outlineLevel="0" collapsed="false">
      <c r="A27" s="23"/>
      <c r="B27" s="24"/>
      <c r="C27" s="23"/>
      <c r="D27" s="25"/>
      <c r="E27" s="25"/>
      <c r="F27" s="24"/>
      <c r="G27" s="24"/>
      <c r="H27" s="24"/>
      <c r="I27" s="26" t="str">
        <f aca="true">IF(E27="","",MAX(0,E27-TODAY()))</f>
        <v/>
      </c>
      <c r="J27" s="26" t="str">
        <f aca="true">IF(E27="","",IF(E27&lt;TODAY(),"●",IF(E27-TODAY()&lt;=2,"●",IF(E27-TODAY()&lt;=7,"●","●"))))</f>
        <v/>
      </c>
      <c r="K27" s="23"/>
    </row>
    <row r="28" customFormat="false" ht="21.75" hidden="false" customHeight="true" outlineLevel="0" collapsed="false">
      <c r="A28" s="19"/>
      <c r="B28" s="20"/>
      <c r="C28" s="19"/>
      <c r="D28" s="21"/>
      <c r="E28" s="21"/>
      <c r="F28" s="20"/>
      <c r="G28" s="20"/>
      <c r="H28" s="20"/>
      <c r="I28" s="22" t="str">
        <f aca="true">IF(E28="","",MAX(0,E28-TODAY()))</f>
        <v/>
      </c>
      <c r="J28" s="22" t="str">
        <f aca="true">IF(E28="","",IF(E28&lt;TODAY(),"●",IF(E28-TODAY()&lt;=2,"●",IF(E28-TODAY()&lt;=7,"●","●"))))</f>
        <v/>
      </c>
      <c r="K28" s="19"/>
    </row>
    <row r="29" customFormat="false" ht="21.75" hidden="false" customHeight="true" outlineLevel="0" collapsed="false">
      <c r="A29" s="23"/>
      <c r="B29" s="24"/>
      <c r="C29" s="23"/>
      <c r="D29" s="25"/>
      <c r="E29" s="25"/>
      <c r="F29" s="24"/>
      <c r="G29" s="24"/>
      <c r="H29" s="24"/>
      <c r="I29" s="26" t="str">
        <f aca="true">IF(E29="","",MAX(0,E29-TODAY()))</f>
        <v/>
      </c>
      <c r="J29" s="26" t="str">
        <f aca="true">IF(E29="","",IF(E29&lt;TODAY(),"●",IF(E29-TODAY()&lt;=2,"●",IF(E29-TODAY()&lt;=7,"●","●"))))</f>
        <v/>
      </c>
      <c r="K29" s="23"/>
    </row>
    <row r="30" customFormat="false" ht="21.75" hidden="false" customHeight="true" outlineLevel="0" collapsed="false">
      <c r="A30" s="19"/>
      <c r="B30" s="20"/>
      <c r="C30" s="19"/>
      <c r="D30" s="21"/>
      <c r="E30" s="21"/>
      <c r="F30" s="20"/>
      <c r="G30" s="20"/>
      <c r="H30" s="20"/>
      <c r="I30" s="22" t="str">
        <f aca="true">IF(E30="","",MAX(0,E30-TODAY()))</f>
        <v/>
      </c>
      <c r="J30" s="22" t="str">
        <f aca="true">IF(E30="","",IF(E30&lt;TODAY(),"●",IF(E30-TODAY()&lt;=2,"●",IF(E30-TODAY()&lt;=7,"●","●"))))</f>
        <v/>
      </c>
      <c r="K30" s="19"/>
    </row>
    <row r="32" customFormat="false" ht="21.75" hidden="false" customHeight="true" outlineLevel="0" collapsed="false">
      <c r="A32" s="27" t="s">
        <v>59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customFormat="false" ht="19.5" hidden="false" customHeight="true" outlineLevel="0" collapsed="false">
      <c r="A33" s="28" t="s">
        <v>60</v>
      </c>
      <c r="B33" s="29" t="n">
        <f aca="false">COUNTA(A6:A30)</f>
        <v>12</v>
      </c>
      <c r="C33" s="28" t="s">
        <v>35</v>
      </c>
      <c r="D33" s="29" t="n">
        <f aca="false">COUNTIF(G6:G30,"Erledigt")</f>
        <v>1</v>
      </c>
      <c r="E33" s="28" t="s">
        <v>18</v>
      </c>
      <c r="F33" s="29" t="n">
        <f aca="false">COUNTIF(G6:G30,"In Arbeit")</f>
        <v>3</v>
      </c>
      <c r="G33" s="28" t="s">
        <v>24</v>
      </c>
      <c r="H33" s="29" t="n">
        <f aca="false">COUNTIF(G6:G30,"Offen")</f>
        <v>7</v>
      </c>
      <c r="I33" s="28" t="s">
        <v>61</v>
      </c>
      <c r="J33" s="29" t="n">
        <f aca="false">COUNTIF(F6:F30,"A")</f>
        <v>6</v>
      </c>
      <c r="K33" s="29" t="n">
        <f aca="false">COUNTIFS(G6:G30,"&lt;&gt;Erledigt",I6:I30,"&lt;=2",A6:A30,"&lt;&gt;")</f>
        <v>2</v>
      </c>
    </row>
  </sheetData>
  <mergeCells count="4">
    <mergeCell ref="A1:K1"/>
    <mergeCell ref="A2:K2"/>
    <mergeCell ref="A3:K3"/>
    <mergeCell ref="A32:K32"/>
  </mergeCells>
  <conditionalFormatting sqref="J6:J17">
    <cfRule type="expression" priority="2" aboveAverage="0" equalAverage="0" bottom="0" percent="0" rank="0" text="" dxfId="0">
      <formula>OR(E6&lt;TODAY(),AND(E6&gt;=TODAY(),E6-TODAY()&lt;=2))</formula>
    </cfRule>
    <cfRule type="expression" priority="3" aboveAverage="0" equalAverage="0" bottom="0" percent="0" rank="0" text="" dxfId="1">
      <formula>AND(E6-TODAY()&gt;=3,E6-TODAY()&lt;=7)</formula>
    </cfRule>
    <cfRule type="expression" priority="4" aboveAverage="0" equalAverage="0" bottom="0" percent="0" rank="0" text="" dxfId="2">
      <formula>AND(E6&gt;TODAY(),E6-TODAY()&gt;7)</formula>
    </cfRule>
  </conditionalFormatting>
  <conditionalFormatting sqref="A6:K17">
    <cfRule type="expression" priority="5" aboveAverage="0" equalAverage="0" bottom="0" percent="0" rank="0" text="" dxfId="3">
      <formula>$G6="Überfällig"</formula>
    </cfRule>
    <cfRule type="expression" priority="6" aboveAverage="0" equalAverage="0" bottom="0" percent="0" rank="0" text="" dxfId="4">
      <formula>$G6="Erledigt"</formula>
    </cfRule>
  </conditionalFormatting>
  <conditionalFormatting sqref="I6:I17">
    <cfRule type="colorScale" priority="7">
      <colorScale>
        <cfvo type="num" val="0"/>
        <cfvo type="num" val="5"/>
        <cfvo type="num" val="30"/>
        <color rgb="FFFF0000"/>
        <color rgb="FFFFBF00"/>
        <color rgb="FF00B050"/>
      </colorScale>
    </cfRule>
  </conditionalFormatting>
  <conditionalFormatting sqref="J18:J30">
    <cfRule type="expression" priority="8" aboveAverage="0" equalAverage="0" bottom="0" percent="0" rank="0" text="" dxfId="0">
      <formula>AND(E18&lt;&gt;"",OR(E18&lt;TODAY(),AND(E18&gt;=TODAY(),E18-TODAY()&lt;=2)))</formula>
    </cfRule>
    <cfRule type="expression" priority="9" aboveAverage="0" equalAverage="0" bottom="0" percent="0" rank="0" text="" dxfId="1">
      <formula>AND(E18&lt;&gt;"",E18-TODAY()&gt;=3,E18-TODAY()&lt;=7)</formula>
    </cfRule>
    <cfRule type="expression" priority="10" aboveAverage="0" equalAverage="0" bottom="0" percent="0" rank="0" text="" dxfId="2">
      <formula>AND(E18&lt;&gt;"",E18&gt;TODAY(),E18-TODAY()&gt;7)</formula>
    </cfRule>
  </conditionalFormatting>
  <dataValidations count="2">
    <dataValidation allowBlank="true" errorStyle="stop" operator="between" showDropDown="false" showErrorMessage="false" showInputMessage="false" sqref="G6:G30" type="list">
      <formula1>"Offen,In Arbeit,Wartet auf Freigabe,Erledigt,Überfällig"</formula1>
      <formula2>0</formula2>
    </dataValidation>
    <dataValidation allowBlank="true" errorStyle="stop" operator="between" showDropDown="false" showErrorMessage="false" showInputMessage="false" sqref="F6:F30" type="list">
      <formula1>"A,B,C"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A1:D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0"/>
    <col collapsed="false" customWidth="true" hidden="false" outlineLevel="0" max="3" min="3" style="0" width="36"/>
    <col collapsed="false" customWidth="true" hidden="false" outlineLevel="0" max="4" min="4" style="0" width="20"/>
  </cols>
  <sheetData>
    <row r="1" customFormat="false" ht="36" hidden="false" customHeight="true" outlineLevel="0" collapsed="false">
      <c r="A1" s="30" t="s">
        <v>62</v>
      </c>
      <c r="B1" s="30"/>
      <c r="C1" s="30"/>
      <c r="D1" s="30"/>
    </row>
    <row r="2" customFormat="false" ht="18" hidden="false" customHeight="true" outlineLevel="0" collapsed="false">
      <c r="A2" s="2" t="s">
        <v>63</v>
      </c>
      <c r="B2" s="2"/>
      <c r="C2" s="2"/>
      <c r="D2" s="2"/>
    </row>
    <row r="3" customFormat="false" ht="9.75" hidden="false" customHeight="true" outlineLevel="0" collapsed="false"/>
    <row r="4" customFormat="false" ht="24" hidden="false" customHeight="true" outlineLevel="0" collapsed="false">
      <c r="A4" s="31" t="s">
        <v>64</v>
      </c>
      <c r="B4" s="31"/>
    </row>
    <row r="5" customFormat="false" ht="21.75" hidden="false" customHeight="true" outlineLevel="0" collapsed="false">
      <c r="A5" s="7" t="s">
        <v>65</v>
      </c>
      <c r="B5" s="32" t="n">
        <v>8</v>
      </c>
      <c r="C5" s="33" t="s">
        <v>66</v>
      </c>
    </row>
    <row r="6" customFormat="false" ht="21.75" hidden="false" customHeight="true" outlineLevel="0" collapsed="false">
      <c r="A6" s="7" t="s">
        <v>67</v>
      </c>
      <c r="B6" s="32" t="n">
        <v>0.2</v>
      </c>
      <c r="C6" s="33" t="s">
        <v>68</v>
      </c>
    </row>
    <row r="7" customFormat="false" ht="21.75" hidden="false" customHeight="true" outlineLevel="0" collapsed="false">
      <c r="A7" s="7" t="s">
        <v>69</v>
      </c>
      <c r="B7" s="32" t="n">
        <v>2</v>
      </c>
      <c r="C7" s="33" t="s">
        <v>70</v>
      </c>
    </row>
    <row r="8" customFormat="false" ht="9.75" hidden="false" customHeight="true" outlineLevel="0" collapsed="false"/>
    <row r="9" customFormat="false" ht="24" hidden="false" customHeight="true" outlineLevel="0" collapsed="false">
      <c r="A9" s="34" t="s">
        <v>71</v>
      </c>
      <c r="B9" s="34"/>
    </row>
    <row r="10" customFormat="false" ht="21.75" hidden="false" customHeight="true" outlineLevel="0" collapsed="false">
      <c r="A10" s="35" t="s">
        <v>72</v>
      </c>
      <c r="B10" s="36" t="n">
        <f aca="false">B5</f>
        <v>8</v>
      </c>
      <c r="C10" s="37" t="s">
        <v>73</v>
      </c>
    </row>
    <row r="11" customFormat="false" ht="21.75" hidden="false" customHeight="true" outlineLevel="0" collapsed="false">
      <c r="A11" s="35" t="s">
        <v>74</v>
      </c>
      <c r="B11" s="36" t="n">
        <f aca="false">B5*B6</f>
        <v>1.6</v>
      </c>
      <c r="C11" s="37" t="s">
        <v>73</v>
      </c>
    </row>
    <row r="12" customFormat="false" ht="21.75" hidden="false" customHeight="true" outlineLevel="0" collapsed="false">
      <c r="A12" s="35" t="s">
        <v>75</v>
      </c>
      <c r="B12" s="36" t="n">
        <f aca="false">B5+B5*B6</f>
        <v>9.6</v>
      </c>
      <c r="C12" s="37" t="s">
        <v>73</v>
      </c>
    </row>
    <row r="13" customFormat="false" ht="21.75" hidden="false" customHeight="true" outlineLevel="0" collapsed="false">
      <c r="A13" s="35" t="s">
        <v>76</v>
      </c>
      <c r="B13" s="36" t="n">
        <f aca="false">IF(B7&gt;0,(B5+B5*B6)/B7,"")</f>
        <v>4.8</v>
      </c>
      <c r="C13" s="37" t="s">
        <v>77</v>
      </c>
    </row>
    <row r="14" customFormat="false" ht="21.75" hidden="false" customHeight="true" outlineLevel="0" collapsed="false">
      <c r="A14" s="35" t="s">
        <v>78</v>
      </c>
      <c r="B14" s="36" t="n">
        <f aca="false">(B5*B6)/8</f>
        <v>0.2</v>
      </c>
      <c r="C14" s="37" t="s">
        <v>79</v>
      </c>
    </row>
    <row r="15" customFormat="false" ht="9.75" hidden="false" customHeight="true" outlineLevel="0" collapsed="false"/>
    <row r="16" customFormat="false" ht="27.75" hidden="false" customHeight="true" outlineLevel="0" collapsed="false">
      <c r="A16" s="38" t="s">
        <v>80</v>
      </c>
      <c r="B16" s="38"/>
      <c r="C16" s="38"/>
      <c r="D16" s="38"/>
    </row>
    <row r="17" customFormat="false" ht="9.75" hidden="false" customHeight="true" outlineLevel="0" collapsed="false"/>
    <row r="18" customFormat="false" ht="21.75" hidden="false" customHeight="true" outlineLevel="0" collapsed="false">
      <c r="A18" s="39" t="s">
        <v>81</v>
      </c>
      <c r="B18" s="39"/>
      <c r="C18" s="39"/>
      <c r="D18" s="39"/>
    </row>
    <row r="19" customFormat="false" ht="19.5" hidden="false" customHeight="true" outlineLevel="0" collapsed="false">
      <c r="A19" s="40" t="s">
        <v>82</v>
      </c>
      <c r="B19" s="40" t="s">
        <v>83</v>
      </c>
      <c r="C19" s="41" t="s">
        <v>84</v>
      </c>
    </row>
    <row r="20" customFormat="false" ht="19.5" hidden="false" customHeight="true" outlineLevel="0" collapsed="false">
      <c r="A20" s="6" t="s">
        <v>85</v>
      </c>
      <c r="B20" s="6" t="s">
        <v>86</v>
      </c>
      <c r="C20" s="7" t="s">
        <v>87</v>
      </c>
    </row>
    <row r="21" customFormat="false" ht="19.5" hidden="false" customHeight="true" outlineLevel="0" collapsed="false">
      <c r="A21" s="13" t="s">
        <v>88</v>
      </c>
      <c r="B21" s="13" t="s">
        <v>89</v>
      </c>
      <c r="C21" s="14" t="s">
        <v>90</v>
      </c>
    </row>
    <row r="22" customFormat="false" ht="19.5" hidden="false" customHeight="true" outlineLevel="0" collapsed="false">
      <c r="A22" s="6" t="s">
        <v>91</v>
      </c>
      <c r="B22" s="6" t="s">
        <v>92</v>
      </c>
      <c r="C22" s="7" t="s">
        <v>93</v>
      </c>
    </row>
    <row r="23" customFormat="false" ht="19.5" hidden="false" customHeight="true" outlineLevel="0" collapsed="false">
      <c r="A23" s="13" t="s">
        <v>94</v>
      </c>
      <c r="B23" s="13" t="s">
        <v>95</v>
      </c>
      <c r="C23" s="14" t="s">
        <v>96</v>
      </c>
    </row>
    <row r="24" customFormat="false" ht="19.5" hidden="false" customHeight="true" outlineLevel="0" collapsed="false">
      <c r="A24" s="6" t="s">
        <v>97</v>
      </c>
      <c r="B24" s="6" t="s">
        <v>98</v>
      </c>
      <c r="C24" s="7" t="s">
        <v>99</v>
      </c>
    </row>
  </sheetData>
  <mergeCells count="6">
    <mergeCell ref="A1:D1"/>
    <mergeCell ref="A2:D2"/>
    <mergeCell ref="A4:B4"/>
    <mergeCell ref="A9:B9"/>
    <mergeCell ref="A16:D16"/>
    <mergeCell ref="A18:D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true"/>
  </sheetPr>
  <dimension ref="A1:C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42"/>
  </cols>
  <sheetData>
    <row r="1" customFormat="false" ht="30" hidden="false" customHeight="true" outlineLevel="0" collapsed="false">
      <c r="A1" s="42" t="s">
        <v>100</v>
      </c>
      <c r="B1" s="42"/>
      <c r="C1" s="42"/>
    </row>
    <row r="3" customFormat="false" ht="21.75" hidden="false" customHeight="true" outlineLevel="0" collapsed="false">
      <c r="A3" s="43" t="s">
        <v>101</v>
      </c>
      <c r="B3" s="43"/>
      <c r="C3" s="43"/>
    </row>
    <row r="4" customFormat="false" ht="19.5" hidden="false" customHeight="true" outlineLevel="0" collapsed="false">
      <c r="A4" s="44" t="s">
        <v>102</v>
      </c>
      <c r="B4" s="44" t="s">
        <v>103</v>
      </c>
      <c r="C4" s="44" t="s">
        <v>104</v>
      </c>
    </row>
    <row r="5" customFormat="false" ht="25.5" hidden="false" customHeight="true" outlineLevel="0" collapsed="false">
      <c r="A5" s="45" t="s">
        <v>105</v>
      </c>
      <c r="B5" s="45" t="s">
        <v>106</v>
      </c>
      <c r="C5" s="45" t="s">
        <v>107</v>
      </c>
    </row>
    <row r="6" customFormat="false" ht="25.5" hidden="false" customHeight="true" outlineLevel="0" collapsed="false">
      <c r="A6" s="46" t="s">
        <v>108</v>
      </c>
      <c r="B6" s="46" t="s">
        <v>109</v>
      </c>
      <c r="C6" s="46" t="s">
        <v>110</v>
      </c>
    </row>
    <row r="7" customFormat="false" ht="25.5" hidden="false" customHeight="true" outlineLevel="0" collapsed="false">
      <c r="A7" s="45" t="s">
        <v>111</v>
      </c>
      <c r="B7" s="45" t="s">
        <v>112</v>
      </c>
      <c r="C7" s="45" t="s">
        <v>113</v>
      </c>
    </row>
    <row r="9" customFormat="false" ht="21.75" hidden="false" customHeight="true" outlineLevel="0" collapsed="false">
      <c r="A9" s="43" t="s">
        <v>114</v>
      </c>
      <c r="B9" s="43"/>
      <c r="C9" s="43"/>
    </row>
    <row r="10" customFormat="false" ht="19.5" hidden="false" customHeight="true" outlineLevel="0" collapsed="false">
      <c r="A10" s="44" t="s">
        <v>9</v>
      </c>
      <c r="B10" s="44" t="s">
        <v>103</v>
      </c>
      <c r="C10" s="44" t="s">
        <v>115</v>
      </c>
    </row>
    <row r="11" customFormat="false" ht="25.5" hidden="false" customHeight="true" outlineLevel="0" collapsed="false">
      <c r="A11" s="45" t="s">
        <v>24</v>
      </c>
      <c r="B11" s="45" t="s">
        <v>116</v>
      </c>
      <c r="C11" s="45" t="s">
        <v>117</v>
      </c>
    </row>
    <row r="12" customFormat="false" ht="25.5" hidden="false" customHeight="true" outlineLevel="0" collapsed="false">
      <c r="A12" s="46" t="s">
        <v>18</v>
      </c>
      <c r="B12" s="46" t="s">
        <v>118</v>
      </c>
      <c r="C12" s="46" t="s">
        <v>119</v>
      </c>
    </row>
    <row r="13" customFormat="false" ht="25.5" hidden="false" customHeight="true" outlineLevel="0" collapsed="false">
      <c r="A13" s="45" t="s">
        <v>29</v>
      </c>
      <c r="B13" s="45" t="s">
        <v>120</v>
      </c>
      <c r="C13" s="45" t="s">
        <v>121</v>
      </c>
    </row>
    <row r="14" customFormat="false" ht="25.5" hidden="false" customHeight="true" outlineLevel="0" collapsed="false">
      <c r="A14" s="46" t="s">
        <v>35</v>
      </c>
      <c r="B14" s="46" t="s">
        <v>122</v>
      </c>
      <c r="C14" s="46" t="s">
        <v>123</v>
      </c>
    </row>
    <row r="15" customFormat="false" ht="25.5" hidden="false" customHeight="true" outlineLevel="0" collapsed="false">
      <c r="A15" s="45" t="s">
        <v>124</v>
      </c>
      <c r="B15" s="45" t="s">
        <v>125</v>
      </c>
      <c r="C15" s="45" t="s">
        <v>126</v>
      </c>
    </row>
    <row r="17" customFormat="false" ht="21.75" hidden="false" customHeight="true" outlineLevel="0" collapsed="false">
      <c r="A17" s="43" t="s">
        <v>127</v>
      </c>
      <c r="B17" s="43"/>
      <c r="C17" s="43"/>
    </row>
    <row r="18" customFormat="false" ht="19.5" hidden="false" customHeight="true" outlineLevel="0" collapsed="false">
      <c r="A18" s="44" t="s">
        <v>128</v>
      </c>
      <c r="B18" s="44" t="s">
        <v>103</v>
      </c>
      <c r="C18" s="44" t="s">
        <v>129</v>
      </c>
    </row>
    <row r="19" customFormat="false" ht="25.5" hidden="false" customHeight="true" outlineLevel="0" collapsed="false">
      <c r="A19" s="45" t="s">
        <v>17</v>
      </c>
      <c r="B19" s="45" t="s">
        <v>130</v>
      </c>
      <c r="C19" s="45" t="s">
        <v>131</v>
      </c>
    </row>
    <row r="20" customFormat="false" ht="25.5" hidden="false" customHeight="true" outlineLevel="0" collapsed="false">
      <c r="A20" s="46" t="s">
        <v>23</v>
      </c>
      <c r="B20" s="46" t="s">
        <v>132</v>
      </c>
      <c r="C20" s="46" t="s">
        <v>133</v>
      </c>
    </row>
    <row r="21" customFormat="false" ht="25.5" hidden="false" customHeight="true" outlineLevel="0" collapsed="false">
      <c r="A21" s="45" t="s">
        <v>49</v>
      </c>
      <c r="B21" s="45" t="s">
        <v>134</v>
      </c>
      <c r="C21" s="45" t="s">
        <v>135</v>
      </c>
    </row>
    <row r="23" customFormat="false" ht="21.75" hidden="false" customHeight="true" outlineLevel="0" collapsed="false">
      <c r="A23" s="43" t="s">
        <v>136</v>
      </c>
      <c r="B23" s="43"/>
      <c r="C23" s="43"/>
    </row>
    <row r="24" customFormat="false" ht="19.5" hidden="false" customHeight="true" outlineLevel="0" collapsed="false">
      <c r="A24" s="44" t="s">
        <v>137</v>
      </c>
      <c r="B24" s="44" t="s">
        <v>138</v>
      </c>
      <c r="C24" s="44" t="s">
        <v>139</v>
      </c>
    </row>
    <row r="25" customFormat="false" ht="25.5" hidden="false" customHeight="true" outlineLevel="0" collapsed="false">
      <c r="A25" s="45" t="s">
        <v>140</v>
      </c>
      <c r="B25" s="47" t="s">
        <v>141</v>
      </c>
      <c r="C25" s="45" t="s">
        <v>142</v>
      </c>
    </row>
    <row r="26" customFormat="false" ht="25.5" hidden="false" customHeight="true" outlineLevel="0" collapsed="false">
      <c r="A26" s="46" t="s">
        <v>143</v>
      </c>
      <c r="B26" s="48" t="s">
        <v>144</v>
      </c>
      <c r="C26" s="46" t="s">
        <v>145</v>
      </c>
    </row>
    <row r="27" customFormat="false" ht="25.5" hidden="false" customHeight="true" outlineLevel="0" collapsed="false">
      <c r="A27" s="45" t="s">
        <v>146</v>
      </c>
      <c r="B27" s="47" t="s">
        <v>147</v>
      </c>
      <c r="C27" s="45" t="s">
        <v>148</v>
      </c>
    </row>
    <row r="28" customFormat="false" ht="25.5" hidden="false" customHeight="true" outlineLevel="0" collapsed="false">
      <c r="A28" s="46" t="s">
        <v>149</v>
      </c>
      <c r="B28" s="48" t="s">
        <v>150</v>
      </c>
      <c r="C28" s="46" t="s">
        <v>151</v>
      </c>
    </row>
    <row r="30" customFormat="false" ht="21.75" hidden="false" customHeight="true" outlineLevel="0" collapsed="false">
      <c r="A30" s="43" t="s">
        <v>152</v>
      </c>
      <c r="B30" s="43"/>
      <c r="C30" s="43"/>
    </row>
    <row r="31" customFormat="false" ht="19.5" hidden="false" customHeight="true" outlineLevel="0" collapsed="false">
      <c r="A31" s="44" t="s">
        <v>153</v>
      </c>
      <c r="B31" s="44" t="s">
        <v>129</v>
      </c>
      <c r="C31" s="44" t="s">
        <v>154</v>
      </c>
    </row>
    <row r="32" customFormat="false" ht="25.5" hidden="false" customHeight="true" outlineLevel="0" collapsed="false">
      <c r="A32" s="45" t="s">
        <v>155</v>
      </c>
      <c r="B32" s="45" t="s">
        <v>156</v>
      </c>
      <c r="C32" s="45" t="s">
        <v>157</v>
      </c>
    </row>
    <row r="33" customFormat="false" ht="25.5" hidden="false" customHeight="true" outlineLevel="0" collapsed="false">
      <c r="A33" s="46" t="s">
        <v>158</v>
      </c>
      <c r="B33" s="46" t="s">
        <v>159</v>
      </c>
      <c r="C33" s="46" t="s">
        <v>160</v>
      </c>
    </row>
    <row r="34" customFormat="false" ht="25.5" hidden="false" customHeight="true" outlineLevel="0" collapsed="false">
      <c r="A34" s="45" t="s">
        <v>161</v>
      </c>
      <c r="B34" s="45" t="s">
        <v>162</v>
      </c>
      <c r="C34" s="45" t="s">
        <v>163</v>
      </c>
    </row>
    <row r="35" customFormat="false" ht="25.5" hidden="false" customHeight="true" outlineLevel="0" collapsed="false">
      <c r="A35" s="46" t="s">
        <v>164</v>
      </c>
      <c r="B35" s="46" t="s">
        <v>165</v>
      </c>
      <c r="C35" s="46" t="s">
        <v>166</v>
      </c>
    </row>
    <row r="36" customFormat="false" ht="25.5" hidden="false" customHeight="true" outlineLevel="0" collapsed="false">
      <c r="A36" s="45" t="s">
        <v>167</v>
      </c>
      <c r="B36" s="45" t="s">
        <v>168</v>
      </c>
      <c r="C36" s="45" t="s">
        <v>169</v>
      </c>
    </row>
  </sheetData>
  <mergeCells count="6">
    <mergeCell ref="A1:C1"/>
    <mergeCell ref="A3:C3"/>
    <mergeCell ref="A9:C9"/>
    <mergeCell ref="A17:C17"/>
    <mergeCell ref="A23:C23"/>
    <mergeCell ref="A30:C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2026-04-13T08:02:36Z</dcterms:created>
  <dc:creator>openpyxl</dc:creator>
  <dc:description/>
  <dc:language>en-US</dc:language>
  <cp:lastModifiedBy/>
  <dcterms:modified xsi:type="dcterms:W3CDTF">2026-04-13T08:02:36Z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