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des" sheetId="1" state="visible" r:id="rId1"/>
    <sheet xmlns:r="http://schemas.openxmlformats.org/officeDocument/2006/relationships" name="Listen" sheetId="2" state="visible" r:id="rId2"/>
    <sheet xmlns:r="http://schemas.openxmlformats.org/officeDocument/2006/relationships" name="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€"/>
    <numFmt numFmtId="165" formatCode="0.00&quot;R&quot;"/>
    <numFmt numFmtId="166" formatCode="0.0%"/>
    <numFmt numFmtId="167" formatCode="0.000"/>
  </numFmts>
  <fonts count="9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073763"/>
      <sz val="16"/>
    </font>
    <font>
      <b val="1"/>
      <color rgb="00073763"/>
      <sz val="12"/>
    </font>
    <font>
      <b val="1"/>
      <sz val="10"/>
    </font>
    <font>
      <b val="1"/>
      <color rgb="00073763"/>
      <sz val="14"/>
    </font>
    <font>
      <b val="1"/>
      <color rgb="000000FF"/>
    </font>
    <font>
      <i val="1"/>
      <color rgb="00475569"/>
      <sz val="9"/>
    </font>
  </fonts>
  <fills count="9">
    <fill>
      <patternFill/>
    </fill>
    <fill>
      <patternFill patternType="gray125"/>
    </fill>
    <fill>
      <patternFill patternType="solid">
        <fgColor rgb="000B2E4A"/>
      </patternFill>
    </fill>
    <fill>
      <patternFill patternType="solid">
        <fgColor rgb="00D9E2F3"/>
      </patternFill>
    </fill>
    <fill>
      <patternFill patternType="solid">
        <fgColor rgb="00D6EAF8"/>
      </patternFill>
    </fill>
    <fill>
      <patternFill patternType="solid">
        <fgColor rgb="00D5F5E3"/>
      </patternFill>
    </fill>
    <fill>
      <patternFill patternType="solid">
        <fgColor rgb="00FCF3CF"/>
      </patternFill>
    </fill>
    <fill>
      <patternFill patternType="solid">
        <fgColor rgb="00FDEBD0"/>
      </patternFill>
    </fill>
    <fill>
      <patternFill patternType="solid">
        <fgColor rgb="00FFFF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1" fillId="2" borderId="1" pivotButton="0" quotePrefix="0" xfId="0"/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166" fontId="0" fillId="0" borderId="1" pivotButton="0" quotePrefix="0" xfId="0"/>
    <xf numFmtId="0" fontId="2" fillId="3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horizontal="right"/>
    </xf>
    <xf numFmtId="0" fontId="6" fillId="4" borderId="0" pivotButton="0" quotePrefix="0" xfId="0"/>
    <xf numFmtId="0" fontId="5" fillId="0" borderId="0" pivotButton="0" quotePrefix="0" xfId="0"/>
    <xf numFmtId="0" fontId="7" fillId="8" borderId="0" pivotButton="0" quotePrefix="0" xfId="0"/>
    <xf numFmtId="166" fontId="6" fillId="4" borderId="0" pivotButton="0" quotePrefix="0" xfId="0"/>
    <xf numFmtId="164" fontId="6" fillId="4" borderId="0" pivotButton="0" quotePrefix="0" xfId="0"/>
    <xf numFmtId="167" fontId="6" fillId="5" borderId="0" pivotButton="0" quotePrefix="0" xfId="0"/>
    <xf numFmtId="2" fontId="6" fillId="5" borderId="0" pivotButton="0" quotePrefix="0" xfId="0"/>
    <xf numFmtId="166" fontId="6" fillId="5" borderId="0" pivotButton="0" quotePrefix="0" xfId="0"/>
    <xf numFmtId="165" fontId="6" fillId="4" borderId="0" pivotButton="0" quotePrefix="0" xfId="0"/>
    <xf numFmtId="164" fontId="6" fillId="5" borderId="0" pivotButton="0" quotePrefix="0" xfId="0"/>
    <xf numFmtId="0" fontId="6" fillId="6" borderId="0" pivotButton="0" quotePrefix="0" xfId="0"/>
    <xf numFmtId="0" fontId="6" fillId="7" borderId="0" pivotButton="0" quotePrefix="0" xfId="0"/>
    <xf numFmtId="166" fontId="6" fillId="6" borderId="0" pivotButton="0" quotePrefix="0" xfId="0"/>
    <xf numFmtId="164" fontId="6" fillId="6" borderId="0" pivotButton="0" quotePrefix="0" xfId="0"/>
    <xf numFmtId="164" fontId="6" fillId="7" borderId="0" pivotButton="0" quotePrefix="0" xfId="0"/>
    <xf numFmtId="166" fontId="6" fillId="7" borderId="0" pivotButton="0" quotePrefix="0" xfId="0"/>
    <xf numFmtId="0" fontId="8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C6EFCE"/>
        </patternFill>
      </fill>
    </dxf>
    <dxf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6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2" customWidth="1" min="2" max="2"/>
    <col width="10" customWidth="1" min="3" max="3"/>
    <col width="12" customWidth="1" min="4" max="4"/>
    <col width="10" customWidth="1" min="5" max="5"/>
    <col width="10" customWidth="1" min="6" max="6"/>
    <col width="14" customWidth="1" min="7" max="7"/>
    <col width="10" customWidth="1" min="8" max="8"/>
    <col width="10" customWidth="1" min="9" max="9"/>
    <col width="10" customWidth="1" min="10" max="10"/>
    <col width="14" customWidth="1" min="11" max="11"/>
    <col width="10" customWidth="1" min="12" max="12"/>
    <col width="12" customWidth="1" min="13" max="13"/>
    <col width="12" customWidth="1" min="14" max="14"/>
    <col width="12" customWidth="1" min="15" max="15"/>
    <col width="16" customWidth="1" min="16" max="16"/>
    <col width="14" customWidth="1" min="17" max="17"/>
    <col width="12" customWidth="1" min="18" max="18"/>
    <col width="25" customWidth="1" min="19" max="19"/>
    <col width="25" customWidth="1" min="20" max="20"/>
    <col width="12" customWidth="1" min="21" max="21"/>
    <col width="14" customWidth="1" min="22" max="22"/>
    <col width="12" customWidth="1" min="23" max="23"/>
  </cols>
  <sheetData>
    <row r="1">
      <c r="A1" s="1" t="inlineStr">
        <is>
          <t>Nr.</t>
        </is>
      </c>
      <c r="B1" s="1" t="inlineStr">
        <is>
          <t>Datum</t>
        </is>
      </c>
      <c r="C1" s="1" t="inlineStr">
        <is>
          <t>Uhrzeit</t>
        </is>
      </c>
      <c r="D1" s="1" t="inlineStr">
        <is>
          <t>Symbol</t>
        </is>
      </c>
      <c r="E1" s="1" t="inlineStr">
        <is>
          <t>Markt</t>
        </is>
      </c>
      <c r="F1" s="1" t="inlineStr">
        <is>
          <t>Richtung</t>
        </is>
      </c>
      <c r="G1" s="1" t="inlineStr">
        <is>
          <t>Setup</t>
        </is>
      </c>
      <c r="H1" s="1" t="inlineStr">
        <is>
          <t>Entry</t>
        </is>
      </c>
      <c r="I1" s="1" t="inlineStr">
        <is>
          <t>Stop</t>
        </is>
      </c>
      <c r="J1" s="1" t="inlineStr">
        <is>
          <t>Exit</t>
        </is>
      </c>
      <c r="K1" s="1" t="inlineStr">
        <is>
          <t>Positionsgröße</t>
        </is>
      </c>
      <c r="L1" s="1" t="inlineStr">
        <is>
          <t>Gebühren</t>
        </is>
      </c>
      <c r="M1" s="1" t="inlineStr">
        <is>
          <t>Risiko_EUR</t>
        </is>
      </c>
      <c r="N1" s="1" t="inlineStr">
        <is>
          <t>P&amp;L_EUR</t>
        </is>
      </c>
      <c r="O1" s="1" t="inlineStr">
        <is>
          <t>R_Multiple</t>
        </is>
      </c>
      <c r="P1" s="1" t="inlineStr">
        <is>
          <t>Regel eingehalten?</t>
        </is>
      </c>
      <c r="Q1" s="1" t="inlineStr">
        <is>
          <t>Fehlercode</t>
        </is>
      </c>
      <c r="R1" s="1" t="inlineStr">
        <is>
          <t>Marktphase</t>
        </is>
      </c>
      <c r="S1" s="1" t="inlineStr">
        <is>
          <t>Notizen</t>
        </is>
      </c>
      <c r="T1" s="1" t="inlineStr">
        <is>
          <t>Screenshot-Link</t>
        </is>
      </c>
      <c r="U1" s="2" t="inlineStr">
        <is>
          <t>Kum. P&amp;L</t>
        </is>
      </c>
      <c r="V1" s="2" t="inlineStr">
        <is>
          <t>Laufendes Hoch</t>
        </is>
      </c>
      <c r="W1" s="2" t="inlineStr">
        <is>
          <t>Drawdown</t>
        </is>
      </c>
    </row>
    <row r="2">
      <c r="A2" s="3" t="n">
        <v>1</v>
      </c>
      <c r="B2" s="4" t="inlineStr">
        <is>
          <t>20.01.2026</t>
        </is>
      </c>
      <c r="C2" s="4" t="inlineStr">
        <is>
          <t>09:15</t>
        </is>
      </c>
      <c r="D2" s="4" t="inlineStr">
        <is>
          <t>DAX</t>
        </is>
      </c>
      <c r="E2" s="4" t="inlineStr">
        <is>
          <t>Index</t>
        </is>
      </c>
      <c r="F2" s="4" t="inlineStr">
        <is>
          <t>Long</t>
        </is>
      </c>
      <c r="G2" s="4" t="inlineStr">
        <is>
          <t>Breakout</t>
        </is>
      </c>
      <c r="H2" s="4" t="n">
        <v>17500</v>
      </c>
      <c r="I2" s="4" t="n">
        <v>17450</v>
      </c>
      <c r="J2" s="4" t="n">
        <v>17620</v>
      </c>
      <c r="K2" s="4" t="n">
        <v>2</v>
      </c>
      <c r="L2" s="5" t="n">
        <v>5</v>
      </c>
      <c r="M2" s="5">
        <f>ABS(H2-I2)*K2</f>
        <v/>
      </c>
      <c r="N2" s="5">
        <f>IF(F2="Long",(J2-H2)*K2-L2,(H2-J2)*K2-L2)</f>
        <v/>
      </c>
      <c r="O2" s="6">
        <f>IF(M2=0,0,N2/M2)</f>
        <v/>
      </c>
      <c r="P2" s="4" t="inlineStr">
        <is>
          <t>Ja</t>
        </is>
      </c>
      <c r="Q2" s="4" t="inlineStr"/>
      <c r="R2" s="4" t="inlineStr">
        <is>
          <t>Trend</t>
        </is>
      </c>
      <c r="S2" s="4" t="inlineStr">
        <is>
          <t>Gutes Setup, Plan befolgt</t>
        </is>
      </c>
      <c r="T2" s="4" t="inlineStr"/>
      <c r="U2" s="5">
        <f>N2</f>
        <v/>
      </c>
      <c r="V2" s="5">
        <f>MAX(0,U2)</f>
        <v/>
      </c>
      <c r="W2" s="7">
        <f>IF(V2=0,0,(U2-V2)/V2)</f>
        <v/>
      </c>
    </row>
    <row r="3">
      <c r="A3" s="3" t="n">
        <v>2</v>
      </c>
      <c r="B3" s="4" t="inlineStr">
        <is>
          <t>21.01.2026</t>
        </is>
      </c>
      <c r="C3" s="4" t="inlineStr">
        <is>
          <t>14:30</t>
        </is>
      </c>
      <c r="D3" s="4" t="inlineStr">
        <is>
          <t>EURUSD</t>
        </is>
      </c>
      <c r="E3" s="4" t="inlineStr">
        <is>
          <t>Forex</t>
        </is>
      </c>
      <c r="F3" s="4" t="inlineStr">
        <is>
          <t>Short</t>
        </is>
      </c>
      <c r="G3" s="4" t="inlineStr">
        <is>
          <t>Pullback</t>
        </is>
      </c>
      <c r="H3" s="4" t="n">
        <v>1.085</v>
      </c>
      <c r="I3" s="4" t="n">
        <v>1.088</v>
      </c>
      <c r="J3" s="4" t="n">
        <v>1.079</v>
      </c>
      <c r="K3" s="4" t="n">
        <v>10000</v>
      </c>
      <c r="L3" s="5" t="n">
        <v>3</v>
      </c>
      <c r="M3" s="5">
        <f>ABS(H3-I3)*K3</f>
        <v/>
      </c>
      <c r="N3" s="5">
        <f>IF(F3="Long",(J3-H3)*K3-L3,(H3-J3)*K3-L3)</f>
        <v/>
      </c>
      <c r="O3" s="6">
        <f>IF(M3=0,0,N3/M3)</f>
        <v/>
      </c>
      <c r="P3" s="4" t="inlineStr">
        <is>
          <t>Ja</t>
        </is>
      </c>
      <c r="Q3" s="4" t="inlineStr"/>
      <c r="R3" s="4" t="inlineStr">
        <is>
          <t>Range</t>
        </is>
      </c>
      <c r="S3" s="4" t="inlineStr">
        <is>
          <t>Sauberer Trade</t>
        </is>
      </c>
      <c r="T3" s="4" t="inlineStr"/>
      <c r="U3" s="5">
        <f>U2+N3</f>
        <v/>
      </c>
      <c r="V3" s="5">
        <f>MAX(V2,U3)</f>
        <v/>
      </c>
      <c r="W3" s="7">
        <f>IF(V3=0,0,(U3-V3)/V3)</f>
        <v/>
      </c>
    </row>
    <row r="4">
      <c r="A4" s="3" t="n">
        <v>3</v>
      </c>
      <c r="B4" s="4" t="inlineStr">
        <is>
          <t>22.01.2026</t>
        </is>
      </c>
      <c r="C4" s="4" t="inlineStr">
        <is>
          <t>10:45</t>
        </is>
      </c>
      <c r="D4" s="4" t="inlineStr">
        <is>
          <t>AAPL</t>
        </is>
      </c>
      <c r="E4" s="4" t="inlineStr">
        <is>
          <t>Aktie</t>
        </is>
      </c>
      <c r="F4" s="4" t="inlineStr">
        <is>
          <t>Long</t>
        </is>
      </c>
      <c r="G4" s="4" t="inlineStr">
        <is>
          <t>Momentum</t>
        </is>
      </c>
      <c r="H4" s="4" t="n">
        <v>185.5</v>
      </c>
      <c r="I4" s="4" t="n">
        <v>183</v>
      </c>
      <c r="J4" s="4" t="n">
        <v>182.5</v>
      </c>
      <c r="K4" s="4" t="n">
        <v>50</v>
      </c>
      <c r="L4" s="5" t="n">
        <v>8</v>
      </c>
      <c r="M4" s="5">
        <f>ABS(H4-I4)*K4</f>
        <v/>
      </c>
      <c r="N4" s="5">
        <f>IF(F4="Long",(J4-H4)*K4-L4,(H4-J4)*K4-L4)</f>
        <v/>
      </c>
      <c r="O4" s="6">
        <f>IF(M4=0,0,N4/M4)</f>
        <v/>
      </c>
      <c r="P4" s="4" t="inlineStr">
        <is>
          <t>Nein</t>
        </is>
      </c>
      <c r="Q4" s="4" t="inlineStr">
        <is>
          <t>Zu früh Exit</t>
        </is>
      </c>
      <c r="R4" s="4" t="inlineStr">
        <is>
          <t>Trend</t>
        </is>
      </c>
      <c r="S4" s="4" t="inlineStr">
        <is>
          <t>Panik-Exit vor Stop</t>
        </is>
      </c>
      <c r="T4" s="4" t="inlineStr"/>
      <c r="U4" s="5">
        <f>U3+N4</f>
        <v/>
      </c>
      <c r="V4" s="5">
        <f>MAX(V3,U4)</f>
        <v/>
      </c>
      <c r="W4" s="7">
        <f>IF(V4=0,0,(U4-V4)/V4)</f>
        <v/>
      </c>
    </row>
    <row r="5">
      <c r="A5" s="3" t="n">
        <v>4</v>
      </c>
      <c r="B5" s="4" t="inlineStr">
        <is>
          <t>23.01.2026</t>
        </is>
      </c>
      <c r="C5" s="4" t="inlineStr">
        <is>
          <t>11:00</t>
        </is>
      </c>
      <c r="D5" s="4" t="inlineStr">
        <is>
          <t>BTC</t>
        </is>
      </c>
      <c r="E5" s="4" t="inlineStr">
        <is>
          <t>Krypto</t>
        </is>
      </c>
      <c r="F5" s="4" t="inlineStr">
        <is>
          <t>Long</t>
        </is>
      </c>
      <c r="G5" s="4" t="inlineStr">
        <is>
          <t>Support Bounce</t>
        </is>
      </c>
      <c r="H5" s="4" t="n">
        <v>42500</v>
      </c>
      <c r="I5" s="4" t="n">
        <v>41800</v>
      </c>
      <c r="J5" s="4" t="n">
        <v>44200</v>
      </c>
      <c r="K5" s="4" t="n">
        <v>0.1</v>
      </c>
      <c r="L5" s="5" t="n">
        <v>2</v>
      </c>
      <c r="M5" s="5">
        <f>ABS(H5-I5)*K5</f>
        <v/>
      </c>
      <c r="N5" s="5">
        <f>IF(F5="Long",(J5-H5)*K5-L5,(H5-J5)*K5-L5)</f>
        <v/>
      </c>
      <c r="O5" s="6">
        <f>IF(M5=0,0,N5/M5)</f>
        <v/>
      </c>
      <c r="P5" s="4" t="inlineStr">
        <is>
          <t>Ja</t>
        </is>
      </c>
      <c r="Q5" s="4" t="inlineStr"/>
      <c r="R5" s="4" t="inlineStr">
        <is>
          <t>Breakout</t>
        </is>
      </c>
      <c r="S5" s="4" t="inlineStr">
        <is>
          <t>Perfekter Entry</t>
        </is>
      </c>
      <c r="T5" s="4" t="inlineStr"/>
      <c r="U5" s="5">
        <f>U4+N5</f>
        <v/>
      </c>
      <c r="V5" s="5">
        <f>MAX(V4,U5)</f>
        <v/>
      </c>
      <c r="W5" s="7">
        <f>IF(V5=0,0,(U5-V5)/V5)</f>
        <v/>
      </c>
    </row>
    <row r="6">
      <c r="A6" s="3" t="n">
        <v>5</v>
      </c>
      <c r="B6" s="4" t="inlineStr">
        <is>
          <t>24.01.2026</t>
        </is>
      </c>
      <c r="C6" s="4" t="inlineStr">
        <is>
          <t>15:20</t>
        </is>
      </c>
      <c r="D6" s="4" t="inlineStr">
        <is>
          <t>DAX</t>
        </is>
      </c>
      <c r="E6" s="4" t="inlineStr">
        <is>
          <t>Index</t>
        </is>
      </c>
      <c r="F6" s="4" t="inlineStr">
        <is>
          <t>Short</t>
        </is>
      </c>
      <c r="G6" s="4" t="inlineStr">
        <is>
          <t>Reversal</t>
        </is>
      </c>
      <c r="H6" s="4" t="n">
        <v>17650</v>
      </c>
      <c r="I6" s="4" t="n">
        <v>17720</v>
      </c>
      <c r="J6" s="4" t="n">
        <v>17580</v>
      </c>
      <c r="K6" s="4" t="n">
        <v>2</v>
      </c>
      <c r="L6" s="5" t="n">
        <v>5</v>
      </c>
      <c r="M6" s="5">
        <f>ABS(H6-I6)*K6</f>
        <v/>
      </c>
      <c r="N6" s="5">
        <f>IF(F6="Long",(J6-H6)*K6-L6,(H6-J6)*K6-L6)</f>
        <v/>
      </c>
      <c r="O6" s="6">
        <f>IF(M6=0,0,N6/M6)</f>
        <v/>
      </c>
      <c r="P6" s="4" t="inlineStr">
        <is>
          <t>Ja</t>
        </is>
      </c>
      <c r="Q6" s="4" t="inlineStr"/>
      <c r="R6" s="4" t="inlineStr">
        <is>
          <t>Reversal</t>
        </is>
      </c>
      <c r="S6" s="4" t="inlineStr">
        <is>
          <t>Reaktion auf News</t>
        </is>
      </c>
      <c r="T6" s="4" t="inlineStr"/>
      <c r="U6" s="5">
        <f>U5+N6</f>
        <v/>
      </c>
      <c r="V6" s="5">
        <f>MAX(V5,U6)</f>
        <v/>
      </c>
      <c r="W6" s="7">
        <f>IF(V6=0,0,(U6-V6)/V6)</f>
        <v/>
      </c>
    </row>
  </sheetData>
  <conditionalFormatting sqref="N2:N1000">
    <cfRule type="expression" priority="1" dxfId="0">
      <formula>$N2&gt;0</formula>
    </cfRule>
    <cfRule type="expression" priority="2" dxfId="1">
      <formula>$N2&lt;0</formula>
    </cfRule>
  </conditionalFormatting>
  <dataValidations count="6">
    <dataValidation sqref="F2:F1000" showDropDown="0" showInputMessage="0" showErrorMessage="0" allowBlank="1" type="list">
      <formula1>=Listen!$A$2:$A$3</formula1>
    </dataValidation>
    <dataValidation sqref="G2:G1000" showDropDown="0" showInputMessage="0" showErrorMessage="0" allowBlank="1" type="list">
      <formula1>=Listen!$B$2:$B$9</formula1>
    </dataValidation>
    <dataValidation sqref="E2:E1000" showDropDown="0" showInputMessage="0" showErrorMessage="0" allowBlank="1" type="list">
      <formula1>=Listen!$C$2:$C$7</formula1>
    </dataValidation>
    <dataValidation sqref="P2:P1000" showDropDown="0" showInputMessage="0" showErrorMessage="0" allowBlank="1" type="list">
      <formula1>=Listen!$D$2:$D$3</formula1>
    </dataValidation>
    <dataValidation sqref="Q2:Q1000" showDropDown="0" showInputMessage="0" showErrorMessage="0" allowBlank="1" type="list">
      <formula1>=Listen!$E$2:$E$10</formula1>
    </dataValidation>
    <dataValidation sqref="R2:R1000" showDropDown="0" showInputMessage="0" showErrorMessage="0" allowBlank="1" type="list">
      <formula1>=Listen!$F$2:$F$7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8" t="inlineStr">
        <is>
          <t>Richtung</t>
        </is>
      </c>
      <c r="B1" s="8" t="inlineStr">
        <is>
          <t>Setup</t>
        </is>
      </c>
      <c r="C1" s="8" t="inlineStr">
        <is>
          <t>Markt</t>
        </is>
      </c>
      <c r="D1" s="8" t="inlineStr">
        <is>
          <t>Regel eingehalten?</t>
        </is>
      </c>
      <c r="E1" s="8" t="inlineStr">
        <is>
          <t>Fehlercode</t>
        </is>
      </c>
      <c r="F1" s="8" t="inlineStr">
        <is>
          <t>Marktphase</t>
        </is>
      </c>
    </row>
    <row r="2">
      <c r="A2" t="inlineStr">
        <is>
          <t>Long</t>
        </is>
      </c>
      <c r="B2" t="inlineStr">
        <is>
          <t>Breakout</t>
        </is>
      </c>
      <c r="C2" t="inlineStr">
        <is>
          <t>Aktie</t>
        </is>
      </c>
      <c r="D2" t="inlineStr">
        <is>
          <t>Ja</t>
        </is>
      </c>
      <c r="E2" t="inlineStr"/>
      <c r="F2" t="inlineStr">
        <is>
          <t>Trend</t>
        </is>
      </c>
    </row>
    <row r="3">
      <c r="A3" t="inlineStr">
        <is>
          <t>Short</t>
        </is>
      </c>
      <c r="B3" t="inlineStr">
        <is>
          <t>Pullback</t>
        </is>
      </c>
      <c r="C3" t="inlineStr">
        <is>
          <t>Index</t>
        </is>
      </c>
      <c r="D3" t="inlineStr">
        <is>
          <t>Nein</t>
        </is>
      </c>
      <c r="E3" t="inlineStr">
        <is>
          <t>Zu früh Exit</t>
        </is>
      </c>
      <c r="F3" t="inlineStr">
        <is>
          <t>Range</t>
        </is>
      </c>
    </row>
    <row r="4">
      <c r="B4" t="inlineStr">
        <is>
          <t>Momentum</t>
        </is>
      </c>
      <c r="C4" t="inlineStr">
        <is>
          <t>Forex</t>
        </is>
      </c>
      <c r="E4" t="inlineStr">
        <is>
          <t>Zu spät Exit</t>
        </is>
      </c>
      <c r="F4" t="inlineStr">
        <is>
          <t>Breakout</t>
        </is>
      </c>
    </row>
    <row r="5">
      <c r="B5" t="inlineStr">
        <is>
          <t>Reversal</t>
        </is>
      </c>
      <c r="C5" t="inlineStr">
        <is>
          <t>Krypto</t>
        </is>
      </c>
      <c r="E5" t="inlineStr">
        <is>
          <t>Kein Stop</t>
        </is>
      </c>
      <c r="F5" t="inlineStr">
        <is>
          <t>Reversal</t>
        </is>
      </c>
    </row>
    <row r="6">
      <c r="B6" t="inlineStr">
        <is>
          <t>Support Bounce</t>
        </is>
      </c>
      <c r="C6" t="inlineStr">
        <is>
          <t>Rohstoffe</t>
        </is>
      </c>
      <c r="E6" t="inlineStr">
        <is>
          <t>Overtrading</t>
        </is>
      </c>
      <c r="F6" t="inlineStr">
        <is>
          <t>Volatil</t>
        </is>
      </c>
    </row>
    <row r="7">
      <c r="B7" t="inlineStr">
        <is>
          <t>Resistance Rejection</t>
        </is>
      </c>
      <c r="C7" t="inlineStr">
        <is>
          <t>ETF</t>
        </is>
      </c>
      <c r="E7" t="inlineStr">
        <is>
          <t>Positionsgröße zu groß</t>
        </is>
      </c>
      <c r="F7" t="inlineStr">
        <is>
          <t>Ruhig</t>
        </is>
      </c>
    </row>
    <row r="8">
      <c r="B8" t="inlineStr">
        <is>
          <t>Gap Fill</t>
        </is>
      </c>
      <c r="E8" t="inlineStr">
        <is>
          <t>Gegen Trend</t>
        </is>
      </c>
    </row>
    <row r="9">
      <c r="B9" t="inlineStr">
        <is>
          <t>Trend Continuation</t>
        </is>
      </c>
      <c r="E9" t="inlineStr">
        <is>
          <t>News-Trade</t>
        </is>
      </c>
    </row>
    <row r="10">
      <c r="E10" t="inlineStr">
        <is>
          <t>FOMO Entry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16" customWidth="1" min="3" max="3"/>
    <col width="4" customWidth="1" min="4" max="4"/>
    <col width="22" customWidth="1" min="5" max="5"/>
    <col width="14" customWidth="1" min="6" max="6"/>
    <col width="4" customWidth="1" min="7" max="7"/>
    <col width="14" customWidth="1" min="8" max="8"/>
  </cols>
  <sheetData>
    <row r="1" ht="30" customHeight="1">
      <c r="A1" s="9" t="inlineStr">
        <is>
          <t>Trading Journal Dashboard</t>
        </is>
      </c>
    </row>
    <row r="3">
      <c r="A3" s="10" t="inlineStr">
        <is>
          <t>Kennzahlen (KPIs)</t>
        </is>
      </c>
      <c r="E3" s="10" t="inlineStr">
        <is>
          <t>Expectancy Rechner (manuell)</t>
        </is>
      </c>
    </row>
    <row r="5">
      <c r="B5" s="11" t="inlineStr">
        <is>
          <t>Anzahl Trades:</t>
        </is>
      </c>
      <c r="C5" s="12">
        <f>COUNTA(Trades!A2:A1000)</f>
        <v/>
      </c>
      <c r="E5" s="13" t="inlineStr">
        <is>
          <t>Trefferquote (%):</t>
        </is>
      </c>
      <c r="F5" s="14" t="n">
        <v>45</v>
      </c>
    </row>
    <row r="6">
      <c r="B6" s="11" t="inlineStr">
        <is>
          <t>Gewinner-Trades:</t>
        </is>
      </c>
      <c r="C6" s="12">
        <f>COUNTIF(Trades!N2:N1000,"&gt;0")</f>
        <v/>
      </c>
      <c r="E6" s="13" t="inlineStr">
        <is>
          <t>Ø Gewinn (€ oder R):</t>
        </is>
      </c>
      <c r="F6" s="14" t="n">
        <v>1.4</v>
      </c>
    </row>
    <row r="7">
      <c r="B7" s="11" t="inlineStr">
        <is>
          <t>Verlierer-Trades:</t>
        </is>
      </c>
      <c r="C7" s="12">
        <f>COUNTIF(Trades!N2:N1000,"&lt;0")</f>
        <v/>
      </c>
      <c r="E7" s="13" t="inlineStr">
        <is>
          <t>Ø Verlust (€ oder R):</t>
        </is>
      </c>
      <c r="F7" s="14" t="n">
        <v>1</v>
      </c>
    </row>
    <row r="8">
      <c r="B8" s="11" t="inlineStr">
        <is>
          <t>Trefferquote:</t>
        </is>
      </c>
      <c r="C8" s="15">
        <f>IF(C5=0,0,C6/C5)</f>
        <v/>
      </c>
    </row>
    <row r="9">
      <c r="B9" s="11" t="inlineStr">
        <is>
          <t>Ø Gewinn (Gewinner):</t>
        </is>
      </c>
      <c r="C9" s="16">
        <f>IF(C6=0,0,SUMIF(Trades!N2:N1000,"&gt;0")/C6)</f>
        <v/>
      </c>
      <c r="E9" s="13" t="inlineStr">
        <is>
          <t>Expectancy:</t>
        </is>
      </c>
      <c r="F9" s="17">
        <f>(F5/100)*F6-(1-F5/100)*F7</f>
        <v/>
      </c>
    </row>
    <row r="10">
      <c r="B10" s="11" t="inlineStr">
        <is>
          <t>Ø Verlust (Verlierer):</t>
        </is>
      </c>
      <c r="C10" s="16">
        <f>IF(C7=0,0,ABS(SUMIF(Trades!N2:N1000,"&lt;0")/C7))</f>
        <v/>
      </c>
      <c r="E10" s="13" t="inlineStr">
        <is>
          <t>Profit-Faktor:</t>
        </is>
      </c>
      <c r="F10" s="18">
        <f>IF((1-F5/100)*F7=0,0,((F5/100)*F6)/((1-F5/100)*F7))</f>
        <v/>
      </c>
    </row>
    <row r="11">
      <c r="B11" s="11" t="inlineStr">
        <is>
          <t>Gesamt P&amp;L:</t>
        </is>
      </c>
      <c r="C11" s="16">
        <f>SUM(Trades!N2:N1000)</f>
        <v/>
      </c>
      <c r="E11" s="13" t="inlineStr">
        <is>
          <t>Break-even Quote:</t>
        </is>
      </c>
      <c r="F11" s="19">
        <f>IF(F6+F7=0,0,F7/(F6+F7))</f>
        <v/>
      </c>
    </row>
    <row r="12">
      <c r="B12" s="11" t="inlineStr">
        <is>
          <t>Ø P&amp;L pro Trade:</t>
        </is>
      </c>
      <c r="C12" s="16">
        <f>IF(C5=0,0,C11/C5)</f>
        <v/>
      </c>
    </row>
    <row r="13">
      <c r="B13" s="11" t="inlineStr">
        <is>
          <t>Ø R-Multiple:</t>
        </is>
      </c>
      <c r="C13" s="20">
        <f>AVERAGE(Trades!O2:O1000)</f>
        <v/>
      </c>
    </row>
    <row r="15">
      <c r="A15" s="10" t="inlineStr">
        <is>
          <t>Erwartungswert (Expectancy)</t>
        </is>
      </c>
    </row>
    <row r="17">
      <c r="B17" s="11" t="inlineStr">
        <is>
          <t>Expectancy pro Trade:</t>
        </is>
      </c>
      <c r="C17" s="21">
        <f>IF(C5=0,0,C8*C9-(1-C8)*C10)</f>
        <v/>
      </c>
    </row>
    <row r="18">
      <c r="B18" s="11" t="inlineStr">
        <is>
          <t>Profit-Faktor:</t>
        </is>
      </c>
      <c r="C18" s="18">
        <f>IF(OR(C7=0,C10=0),0,(C8*C9)/((1-C8)*C10))</f>
        <v/>
      </c>
    </row>
    <row r="19">
      <c r="B19" s="11" t="inlineStr">
        <is>
          <t>Break-even Trefferquote:</t>
        </is>
      </c>
      <c r="C19" s="19">
        <f>IF(C9+C10=0,0,C10/(C9+C10))</f>
        <v/>
      </c>
    </row>
    <row r="21">
      <c r="A21" s="10" t="inlineStr">
        <is>
          <t>Disziplin-Analyse</t>
        </is>
      </c>
    </row>
    <row r="23">
      <c r="B23" s="11" t="inlineStr">
        <is>
          <t>Trades mit Regel eingehalten:</t>
        </is>
      </c>
      <c r="C23" s="22">
        <f>COUNTIF(Trades!P2:P1000,"Ja")</f>
        <v/>
      </c>
    </row>
    <row r="24">
      <c r="B24" s="11" t="inlineStr">
        <is>
          <t>Trades mit Regelbruch:</t>
        </is>
      </c>
      <c r="C24" s="23">
        <f>COUNTIF(Trades!P2:P1000,"Nein")</f>
        <v/>
      </c>
    </row>
    <row r="25">
      <c r="B25" s="11" t="inlineStr">
        <is>
          <t>Disziplin-Quote:</t>
        </is>
      </c>
      <c r="C25" s="24">
        <f>IF(C5=0,0,C23/C5)</f>
        <v/>
      </c>
    </row>
    <row r="26">
      <c r="B26" s="11" t="inlineStr">
        <is>
          <t>P&amp;L (nur Regel eingehalten):</t>
        </is>
      </c>
      <c r="C26" s="25">
        <f>SUMIF(Trades!P2:P1000,"Ja",Trades!N2:N1000)</f>
        <v/>
      </c>
    </row>
    <row r="27">
      <c r="B27" s="11" t="inlineStr">
        <is>
          <t>P&amp;L (nur Regelbruch):</t>
        </is>
      </c>
      <c r="C27" s="26">
        <f>SUMIF(Trades!P2:P1000,"Nein",Trades!N2:N1000)</f>
        <v/>
      </c>
    </row>
    <row r="29">
      <c r="A29" s="10" t="inlineStr">
        <is>
          <t>Equity-Kurve (kumulative P&amp;L)</t>
        </is>
      </c>
    </row>
    <row r="31">
      <c r="B31" s="11" t="inlineStr">
        <is>
          <t>Max. Drawdown:</t>
        </is>
      </c>
      <c r="C31" s="27">
        <f>MIN(Trades!W2:W1000)</f>
        <v/>
      </c>
    </row>
    <row r="34">
      <c r="A34" s="28" t="inlineStr">
        <is>
          <t>Hinweis: Gelbe Zellen (F5:F7) sind Eingabefelder für den manuellen Rechner. Die KPIs links berechnen sich automatisch aus den Trades.</t>
        </is>
      </c>
    </row>
  </sheetData>
  <mergeCells count="7">
    <mergeCell ref="E3:H3"/>
    <mergeCell ref="A1:F1"/>
    <mergeCell ref="A3:D3"/>
    <mergeCell ref="A21:D21"/>
    <mergeCell ref="A15:D15"/>
    <mergeCell ref="A29:D29"/>
    <mergeCell ref="A34:H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2026-01-20T02:45:07Z</dcterms:created>
  <dcterms:modified xmlns:dcterms="http://purl.org/dc/terms/" xmlns:xsi="http://www.w3.org/2001/XMLSchema-instance" xsi:type="dcterms:W3CDTF">2026-01-20T02:45:07Z</dcterms:modified>
</cp:coreProperties>
</file>