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St-Verprobung" sheetId="1" state="visible" r:id="rId2"/>
    <sheet name="Voranmeldungen" sheetId="2" state="visible" r:id="rId3"/>
    <sheet name="Schnellcheck-Rechner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<sst xmlns="http://schemas.openxmlformats.org/spreadsheetml/2006/main" count="127" uniqueCount="119">
  <si>
    <t xml:space="preserve">UMSATZSTEUERVERPROBUNG – JAHRESABSCHLUSS</t>
  </si>
  <si>
    <t xml:space="preserve">Soll-Ist-Vergleich der Umsatzsteuer  |  SKR03 / SKR04</t>
  </si>
  <si>
    <t xml:space="preserve">Bezeichnung / Konto</t>
  </si>
  <si>
    <t xml:space="preserve">Netto-Erlöse (€)</t>
  </si>
  <si>
    <t xml:space="preserve">Steuersatz</t>
  </si>
  <si>
    <t xml:space="preserve">Soll-USt (€)</t>
  </si>
  <si>
    <t xml:space="preserve">Ist-USt (€)</t>
  </si>
  <si>
    <t xml:space="preserve">A  |  Steuerpflichtige Inlandsumsätze – Regelsteuersatz 19 %</t>
  </si>
  <si>
    <t xml:space="preserve">    Erlöse 19% – Warenverkauf Inland</t>
  </si>
  <si>
    <t xml:space="preserve">    Erlöse 19% – Dienstleistungen Inland</t>
  </si>
  <si>
    <t xml:space="preserve">    Erlöse 19% – Sonstige Umsätze</t>
  </si>
  <si>
    <t xml:space="preserve">    Unentgeltliche Wertabgaben (§ 3 Abs. 1b UStG)</t>
  </si>
  <si>
    <t xml:space="preserve">    Skontokorrekturen / Erlösminderungen 19%</t>
  </si>
  <si>
    <t xml:space="preserve">Zwischensumme 19 %</t>
  </si>
  <si>
    <t xml:space="preserve">B  |  Steuerpflichtige Inlandsumsätze – Ermäßigter Steuersatz 7 %</t>
  </si>
  <si>
    <t xml:space="preserve">    Erlöse 7% – Lebensmittel / Grundbedarf</t>
  </si>
  <si>
    <t xml:space="preserve">    Erlöse 7% – Bücher / Zeitschriften</t>
  </si>
  <si>
    <t xml:space="preserve">    Erlöse 7% – Sonstige ermäßigte Umsätze</t>
  </si>
  <si>
    <t xml:space="preserve">    Skontokorrekturen / Erlösminderungen 7%</t>
  </si>
  <si>
    <t xml:space="preserve">Zwischensumme 7 %</t>
  </si>
  <si>
    <t xml:space="preserve">C  |  Steuerfreie Umsätze ohne Vorsteuerabzug (§ 4 UStG)</t>
  </si>
  <si>
    <t xml:space="preserve">    Innergemeinschaftliche Lieferungen (§ 4 Nr. 1b)</t>
  </si>
  <si>
    <t xml:space="preserve">    Ausfuhrlieferungen / Drittlandsexporte (§ 4 Nr. 1a)</t>
  </si>
  <si>
    <t xml:space="preserve">    Sonstige steuerfreie Umsätze</t>
  </si>
  <si>
    <t xml:space="preserve">Zwischensumme steuerfreie Umsätze</t>
  </si>
  <si>
    <t xml:space="preserve">D  |  Reverse-Charge-Umsätze (§ 13b UStG) – Übergang der Steuerschuldnerschaft</t>
  </si>
  <si>
    <t xml:space="preserve">    Erhaltene Leistungen § 13b – Soll-USt</t>
  </si>
  <si>
    <t xml:space="preserve">    Erhaltene Leistungen § 13b – Vorsteuer (Gegenbuchung)</t>
  </si>
  <si>
    <t xml:space="preserve">Netto-Effekt § 13b (= 0 bei korrekter Buchung)</t>
  </si>
  <si>
    <t xml:space="preserve">E  |  Periodenabgrenzung &amp; Sonstige Korrekturen</t>
  </si>
  <si>
    <t xml:space="preserve">    Rechnungen Vorjahr / Ist-Versteuerung Übergang</t>
  </si>
  <si>
    <t xml:space="preserve">    Rechnungen Folgejahr (Abgrenzung Ist-Versteuerung)</t>
  </si>
  <si>
    <t xml:space="preserve">    Rundungsdifferenzen</t>
  </si>
  <si>
    <t xml:space="preserve">Zwischensumme Abgrenzungen</t>
  </si>
  <si>
    <t xml:space="preserve">GESAMTÜBERSICHT  |  Soll-Ist-Vergleich Umsatzsteuer</t>
  </si>
  <si>
    <t xml:space="preserve">Gesamte Nettoerlöse (Inlandsumsätze steuerpflichtig)</t>
  </si>
  <si>
    <t xml:space="preserve">Rechnerische Soll-Umsatzsteuer (Summe E-Spalte steuerpfl.)</t>
  </si>
  <si>
    <t xml:space="preserve">Tatsächlich gebuchte Ist-Umsatzsteuer (Saldo USt-Konten)</t>
  </si>
  <si>
    <t xml:space="preserve">DIFFERENZ  Δ = Soll-USt − Ist-USt  (Ziel: 0,00 €)</t>
  </si>
  <si>
    <t xml:space="preserve">F  |  Vorsteuer &amp; Zahllast ans Finanzamt</t>
  </si>
  <si>
    <t xml:space="preserve">Abziehbare Vorsteuer (§ 15 UStG) – Ist-Betrag laut Konten</t>
  </si>
  <si>
    <t xml:space="preserve">Erwartete Zahllast ans Finanzamt (Soll-USt − Vorsteuer)</t>
  </si>
  <si>
    <t xml:space="preserve">Geleistete USt-Vorauszahlungen (Summe aus Voranmeldungen)</t>
  </si>
  <si>
    <t xml:space="preserve">Restschuld (+) / Erstattungsanspruch (−) laut Jahreserklärung</t>
  </si>
  <si>
    <t xml:space="preserve">G  |  Häufige Fehlerquellen – Prüf-Checkliste</t>
  </si>
  <si>
    <t xml:space="preserve">Falsche Steuerschlüssel</t>
  </si>
  <si>
    <t xml:space="preserve">Buchungen mit 19% versehentlich mit 7% erfasst?</t>
  </si>
  <si>
    <t xml:space="preserve">☐</t>
  </si>
  <si>
    <t xml:space="preserve">Skontoabzüge</t>
  </si>
  <si>
    <t xml:space="preserve">USt-Korrektur bei Skontozahlungen gebucht?</t>
  </si>
  <si>
    <t xml:space="preserve">Periodenverschiebung</t>
  </si>
  <si>
    <t xml:space="preserve">Jahreswechsel-Rechnungen bei Ist-Versteuerung geprüft?</t>
  </si>
  <si>
    <t xml:space="preserve">§ 13b Reverse Charge</t>
  </si>
  <si>
    <t xml:space="preserve">Gleichzeitige USt- u. VSt-Buchung neutralisiert sich?</t>
  </si>
  <si>
    <t xml:space="preserve">Manuelle Buchungen</t>
  </si>
  <si>
    <t xml:space="preserve">Umbuchungen auf Automatikkonten geprüft?</t>
  </si>
  <si>
    <t xml:space="preserve">Rundungsdifferenzen</t>
  </si>
  <si>
    <t xml:space="preserve">Differenzen &lt; 1 € dokumentiert u. erklärt?</t>
  </si>
  <si>
    <t xml:space="preserve">Unentgeltliche Wertabgaben</t>
  </si>
  <si>
    <t xml:space="preserve">Private PKW-Nutzung / Sachentnahmen erfasst?</t>
  </si>
  <si>
    <t xml:space="preserve">Voranmeldungen vs. Jahres-USt</t>
  </si>
  <si>
    <t xml:space="preserve">Alle 12 Voranmeldungen mit Ist-Zahllast abgeglichen?</t>
  </si>
  <si>
    <t xml:space="preserve">Legende &amp; Hinweise</t>
  </si>
  <si>
    <t xml:space="preserve">• Blaue Zellen (blauer Text + gelber Hintergrund) = Manuelle Eingaben. Passen Sie diese an Ihre gebuchten Werte an.</t>
  </si>
  <si>
    <t xml:space="preserve">• Schwarze Zellen = Formeln, bitte nicht manuell überschreiben.</t>
  </si>
  <si>
    <t xml:space="preserve">• Δ = 0,00 € ist das Ziel der Verprobung. Jede Differenz muss einzeln aufgeklärt und dokumentiert werden.</t>
  </si>
  <si>
    <t xml:space="preserve">• Alle Beträge in Euro (netto). Steuersätze gemäß § 12 UStG (Stand: aktuelles Wirtschaftsjahr).</t>
  </si>
  <si>
    <t xml:space="preserve">• Für § 13b-Umsätze: Die Gegenbuchung der Vorsteuer hebt den USt-Effekt auf (Netto-Effekt = 0).</t>
  </si>
  <si>
    <t xml:space="preserve">• Quelle der Ist-Werte: Summen-/Saldenliste (OPOS) aus der Finanzbuchhaltung.</t>
  </si>
  <si>
    <t xml:space="preserve">Umsatzsteuerverprobung – erstellt für steuerliche Außenprüfung / Jahresabschluss  |  Alle Angaben ohne Gewähr.</t>
  </si>
  <si>
    <t xml:space="preserve">MONATLICHE UST-VORANMELDUNGEN – ABGLEICH MIT JAHRESABSCHLUSS</t>
  </si>
  <si>
    <t xml:space="preserve">Abstimmung: Summe Voranmeldungen vs. Jahreserklärung</t>
  </si>
  <si>
    <t xml:space="preserve">Monat</t>
  </si>
  <si>
    <t xml:space="preserve">USt-Voranmeldung
(Bemessungsgrundlage €)</t>
  </si>
  <si>
    <t xml:space="preserve">Steuerbetrag Soll
(aus Voranmeldung €)</t>
  </si>
  <si>
    <t xml:space="preserve">Abgeführte
Zahlbetrag (€)</t>
  </si>
  <si>
    <t xml:space="preserve">Differenz
(Soll − Zahlung)</t>
  </si>
  <si>
    <t xml:space="preserve">Kumuliert
Soll (€)</t>
  </si>
  <si>
    <t xml:space="preserve">Januar</t>
  </si>
  <si>
    <t xml:space="preserve">Februar</t>
  </si>
  <si>
    <t xml:space="preserve">März</t>
  </si>
  <si>
    <t xml:space="preserve">April</t>
  </si>
  <si>
    <t xml:space="preserve">Mai</t>
  </si>
  <si>
    <t xml:space="preserve">Juni</t>
  </si>
  <si>
    <t xml:space="preserve">Juli</t>
  </si>
  <si>
    <t xml:space="preserve">August</t>
  </si>
  <si>
    <t xml:space="preserve">September</t>
  </si>
  <si>
    <t xml:space="preserve">Oktober</t>
  </si>
  <si>
    <t xml:space="preserve">November</t>
  </si>
  <si>
    <t xml:space="preserve">Dezember</t>
  </si>
  <si>
    <t xml:space="preserve">JAHRESSUMME</t>
  </si>
  <si>
    <t xml:space="preserve">→ Jahres-Soll-USt aus Verprobung (Blatt USt-Verprobung, Zelle E37):</t>
  </si>
  <si>
    <t xml:space="preserve">Soll-USt laut USt-Verprobung:</t>
  </si>
  <si>
    <t xml:space="preserve">Differenz: Voranmeldungen vs. Jahres-Verprobung</t>
  </si>
  <si>
    <t xml:space="preserve">UMSATZSTEUER-SCHNELLCHECK &amp; PLAUSIBILITÄTSPRÜFUNG</t>
  </si>
  <si>
    <t xml:space="preserve">Sofortige Plausibilitätsprüfung Ihrer Kennzahlen</t>
  </si>
  <si>
    <t xml:space="preserve">EINGABEN – Bitte anpassen (blaue Zellen)</t>
  </si>
  <si>
    <t xml:space="preserve">Nettoerlöse steuerpflichtig 19 %  (€)</t>
  </si>
  <si>
    <t xml:space="preserve">Aus GuV / SKR Erlöskonten</t>
  </si>
  <si>
    <t xml:space="preserve">Nettoerlöse steuerpflichtig 7 %   (€)</t>
  </si>
  <si>
    <t xml:space="preserve">Steuerfreie Umsätze (§ 4 UStG)   (€)</t>
  </si>
  <si>
    <t xml:space="preserve">Innergemeinschaftlich / Export</t>
  </si>
  <si>
    <t xml:space="preserve">Abziehbare Vorsteuer              (€)</t>
  </si>
  <si>
    <t xml:space="preserve">Laut Eingangsrechnungen (§ 15 UStG)</t>
  </si>
  <si>
    <t xml:space="preserve">Geleistete Vorauszahlungen        (€)</t>
  </si>
  <si>
    <t xml:space="preserve">Summe aller Monatszahlungen</t>
  </si>
  <si>
    <t xml:space="preserve">ERGEBNISSE – Automatische Berechnung</t>
  </si>
  <si>
    <t xml:space="preserve">Rechnerische Soll-USt 19 %</t>
  </si>
  <si>
    <t xml:space="preserve">Rechnerische Soll-USt 7 %</t>
  </si>
  <si>
    <t xml:space="preserve">Gesamte Soll-Umsatzsteuer</t>
  </si>
  <si>
    <t xml:space="preserve">Abzüglich Vorsteuer</t>
  </si>
  <si>
    <t xml:space="preserve">Erwartete Zahllast (netto)</t>
  </si>
  <si>
    <t xml:space="preserve">Abzüglich Vorauszahlungen</t>
  </si>
  <si>
    <t xml:space="preserve">Restschuld (+) / Erstattung (−)</t>
  </si>
  <si>
    <t xml:space="preserve">KENNZAHLEN</t>
  </si>
  <si>
    <t xml:space="preserve">Eff. USt-Quote (Soll-USt / Gesamtumsatz)</t>
  </si>
  <si>
    <t xml:space="preserve">Vorsteuer-Quote (VSt / Soll-USt)</t>
  </si>
  <si>
    <t xml:space="preserve">Gesamtumsatz brutto (inkl. USt)</t>
  </si>
  <si>
    <t xml:space="preserve">Hinweis: Dieser Schnellcheck ersetzt keine vollständige Umsatzsteuerverprobung (Blatt 'USt-Verprobung').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</si>
</sst>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;\(#,##0.00&quot; €)&quot;;\-"/>
    <numFmt numFmtId="166" formatCode="0.00%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D6E4F7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color rgb="FF00000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i val="true"/>
      <sz val="8"/>
      <color rgb="FF000000"/>
      <name val="Arial"/>
      <family val="0"/>
      <charset val="1"/>
    </font>
    <font>
      <i val="true"/>
      <sz val="7"/>
      <color rgb="FF80808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D6E4F7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FA3"/>
        <bgColor rgb="FF2E75B6"/>
      </patternFill>
    </fill>
    <fill>
      <patternFill patternType="solid">
        <fgColor rgb="FF2E75B6"/>
        <bgColor rgb="FF2E5FA3"/>
      </patternFill>
    </fill>
    <fill>
      <patternFill patternType="solid">
        <fgColor rgb="FFD6E4F7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2EFDA"/>
      </patternFill>
    </fill>
    <fill>
      <patternFill patternType="solid">
        <fgColor rgb="FFD9D9D9"/>
        <bgColor rgb="FFD6E4F7"/>
      </patternFill>
    </fill>
    <fill>
      <patternFill patternType="solid">
        <fgColor rgb="FFE2EFDA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D6E4F7"/>
      <rgbColor rgb="FF660066"/>
      <rgbColor rgb="FFFF8080"/>
      <rgbColor rgb="FF2E5FA3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5" min="3" style="0" width="18"/>
    <col collapsed="false" customWidth="true" hidden="false" outlineLevel="0" max="6" min="6" style="0" width="22"/>
    <col collapsed="false" customWidth="true" hidden="false" outlineLevel="0" max="7" min="7" style="0" width="4"/>
  </cols>
  <sheetData>
    <row r="1" customFormat="false" ht="9.7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</row>
    <row r="4" customFormat="false" ht="15.75" hidden="false" customHeight="true" outlineLevel="0" collapsed="false"/>
    <row r="5" customFormat="false" ht="9.75" hidden="false" customHeight="true" outlineLevel="0" collapsed="false"/>
    <row r="6" customFormat="false" ht="24" hidden="false" customHeight="true" outlineLevel="0" collapsed="false">
      <c r="A6" s="3"/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/>
    </row>
    <row r="7" customFormat="false" ht="19.5" hidden="false" customHeight="true" outlineLevel="0" collapsed="false">
      <c r="B7" s="4" t="s">
        <v>7</v>
      </c>
      <c r="C7" s="4"/>
      <c r="D7" s="4"/>
      <c r="E7" s="4"/>
      <c r="F7" s="4"/>
    </row>
    <row r="8" customFormat="false" ht="16.5" hidden="false" customHeight="true" outlineLevel="0" collapsed="false">
      <c r="B8" s="5" t="s">
        <v>8</v>
      </c>
      <c r="C8" s="6" t="n">
        <v>500000</v>
      </c>
      <c r="D8" s="7" t="n">
        <v>0.19</v>
      </c>
      <c r="E8" s="8" t="n">
        <f aca="false">C8*D8</f>
        <v>95000</v>
      </c>
      <c r="F8" s="6" t="n">
        <v>5000</v>
      </c>
    </row>
    <row r="9" customFormat="false" ht="16.5" hidden="false" customHeight="true" outlineLevel="0" collapsed="false">
      <c r="B9" s="9" t="s">
        <v>9</v>
      </c>
      <c r="C9" s="6" t="n">
        <v>200000</v>
      </c>
      <c r="D9" s="7" t="n">
        <v>0.19</v>
      </c>
      <c r="E9" s="10" t="n">
        <f aca="false">C9*D9</f>
        <v>38000</v>
      </c>
      <c r="F9" s="6" t="n">
        <v>2000</v>
      </c>
    </row>
    <row r="10" customFormat="false" ht="16.5" hidden="false" customHeight="true" outlineLevel="0" collapsed="false">
      <c r="B10" s="5" t="s">
        <v>10</v>
      </c>
      <c r="C10" s="6" t="n">
        <v>50000</v>
      </c>
      <c r="D10" s="7" t="n">
        <v>0.19</v>
      </c>
      <c r="E10" s="8" t="n">
        <f aca="false">C10*D10</f>
        <v>9500</v>
      </c>
      <c r="F10" s="6" t="n">
        <v>500</v>
      </c>
    </row>
    <row r="11" customFormat="false" ht="16.5" hidden="false" customHeight="true" outlineLevel="0" collapsed="false">
      <c r="B11" s="9" t="s">
        <v>11</v>
      </c>
      <c r="C11" s="6" t="n">
        <v>10000</v>
      </c>
      <c r="D11" s="7" t="n">
        <v>0.19</v>
      </c>
      <c r="E11" s="10" t="n">
        <f aca="false">C11*D11</f>
        <v>1900</v>
      </c>
      <c r="F11" s="6" t="n">
        <v>100</v>
      </c>
    </row>
    <row r="12" customFormat="false" ht="16.5" hidden="false" customHeight="true" outlineLevel="0" collapsed="false">
      <c r="B12" s="5" t="s">
        <v>12</v>
      </c>
      <c r="C12" s="6" t="n">
        <v>-8000</v>
      </c>
      <c r="D12" s="7" t="n">
        <v>0.19</v>
      </c>
      <c r="E12" s="8" t="n">
        <f aca="false">C12*D12</f>
        <v>-1520</v>
      </c>
      <c r="F12" s="6" t="n">
        <v>-80</v>
      </c>
    </row>
    <row r="13" customFormat="false" ht="18" hidden="false" customHeight="true" outlineLevel="0" collapsed="false">
      <c r="B13" s="11" t="s">
        <v>13</v>
      </c>
      <c r="C13" s="12" t="n">
        <f aca="false">SUM(C8:C12)</f>
        <v>752000</v>
      </c>
      <c r="D13" s="13"/>
      <c r="E13" s="12" t="n">
        <f aca="false">SUM(E8:E12)</f>
        <v>142880</v>
      </c>
      <c r="F13" s="12" t="n">
        <f aca="false">SUM(F8:F12)</f>
        <v>7520</v>
      </c>
    </row>
    <row r="14" customFormat="false" ht="19.5" hidden="false" customHeight="true" outlineLevel="0" collapsed="false">
      <c r="B14" s="4" t="s">
        <v>14</v>
      </c>
      <c r="C14" s="4"/>
      <c r="D14" s="4"/>
      <c r="E14" s="4"/>
      <c r="F14" s="4"/>
    </row>
    <row r="15" customFormat="false" ht="16.5" hidden="false" customHeight="true" outlineLevel="0" collapsed="false">
      <c r="B15" s="5" t="s">
        <v>15</v>
      </c>
      <c r="C15" s="6" t="n">
        <v>80000</v>
      </c>
      <c r="D15" s="7" t="n">
        <v>0.07</v>
      </c>
      <c r="E15" s="8" t="n">
        <f aca="false">C15*D15</f>
        <v>5600</v>
      </c>
      <c r="F15" s="6" t="n">
        <v>800</v>
      </c>
    </row>
    <row r="16" customFormat="false" ht="16.5" hidden="false" customHeight="true" outlineLevel="0" collapsed="false">
      <c r="B16" s="9" t="s">
        <v>16</v>
      </c>
      <c r="C16" s="6" t="n">
        <v>30000</v>
      </c>
      <c r="D16" s="7" t="n">
        <v>0.07</v>
      </c>
      <c r="E16" s="10" t="n">
        <f aca="false">C16*D16</f>
        <v>2100</v>
      </c>
      <c r="F16" s="6" t="n">
        <v>300</v>
      </c>
    </row>
    <row r="17" customFormat="false" ht="16.5" hidden="false" customHeight="true" outlineLevel="0" collapsed="false">
      <c r="B17" s="5" t="s">
        <v>17</v>
      </c>
      <c r="C17" s="6" t="n">
        <v>15000</v>
      </c>
      <c r="D17" s="7" t="n">
        <v>0.07</v>
      </c>
      <c r="E17" s="8" t="n">
        <f aca="false">C17*D17</f>
        <v>1050</v>
      </c>
      <c r="F17" s="6" t="n">
        <v>150</v>
      </c>
    </row>
    <row r="18" customFormat="false" ht="16.5" hidden="false" customHeight="true" outlineLevel="0" collapsed="false">
      <c r="B18" s="9" t="s">
        <v>18</v>
      </c>
      <c r="C18" s="6" t="n">
        <v>-2000</v>
      </c>
      <c r="D18" s="7" t="n">
        <v>0.07</v>
      </c>
      <c r="E18" s="10" t="n">
        <f aca="false">C18*D18</f>
        <v>-140</v>
      </c>
      <c r="F18" s="6" t="n">
        <v>-20</v>
      </c>
    </row>
    <row r="19" customFormat="false" ht="18" hidden="false" customHeight="true" outlineLevel="0" collapsed="false">
      <c r="B19" s="11" t="s">
        <v>19</v>
      </c>
      <c r="C19" s="12" t="n">
        <f aca="false">SUM(C15:C18)</f>
        <v>123000</v>
      </c>
      <c r="D19" s="13"/>
      <c r="E19" s="12" t="n">
        <f aca="false">SUM(E15:E18)</f>
        <v>8610</v>
      </c>
      <c r="F19" s="12" t="n">
        <f aca="false">SUM(F15:F18)</f>
        <v>1230</v>
      </c>
    </row>
    <row r="20" customFormat="false" ht="19.5" hidden="false" customHeight="true" outlineLevel="0" collapsed="false">
      <c r="B20" s="4" t="s">
        <v>20</v>
      </c>
      <c r="C20" s="4"/>
      <c r="D20" s="4"/>
      <c r="E20" s="4"/>
      <c r="F20" s="4"/>
    </row>
    <row r="21" customFormat="false" ht="16.5" hidden="false" customHeight="true" outlineLevel="0" collapsed="false">
      <c r="B21" s="5" t="s">
        <v>21</v>
      </c>
      <c r="C21" s="6" t="n">
        <v>120000</v>
      </c>
      <c r="D21" s="7" t="n">
        <v>0</v>
      </c>
      <c r="E21" s="8" t="n">
        <f aca="false">C21*D21</f>
        <v>0</v>
      </c>
      <c r="F21" s="14"/>
    </row>
    <row r="22" customFormat="false" ht="16.5" hidden="false" customHeight="true" outlineLevel="0" collapsed="false">
      <c r="B22" s="9" t="s">
        <v>22</v>
      </c>
      <c r="C22" s="6" t="n">
        <v>60000</v>
      </c>
      <c r="D22" s="7" t="n">
        <v>0</v>
      </c>
      <c r="E22" s="10" t="n">
        <f aca="false">C22*D22</f>
        <v>0</v>
      </c>
      <c r="F22" s="15"/>
    </row>
    <row r="23" customFormat="false" ht="16.5" hidden="false" customHeight="true" outlineLevel="0" collapsed="false">
      <c r="B23" s="5" t="s">
        <v>23</v>
      </c>
      <c r="C23" s="6" t="n">
        <v>5000</v>
      </c>
      <c r="D23" s="7" t="n">
        <v>0</v>
      </c>
      <c r="E23" s="8" t="n">
        <f aca="false">C23*D23</f>
        <v>0</v>
      </c>
      <c r="F23" s="14"/>
    </row>
    <row r="24" customFormat="false" ht="18" hidden="false" customHeight="true" outlineLevel="0" collapsed="false">
      <c r="B24" s="11" t="s">
        <v>24</v>
      </c>
      <c r="C24" s="12" t="n">
        <f aca="false">SUM(C21:C23)</f>
        <v>185000</v>
      </c>
      <c r="D24" s="13"/>
      <c r="E24" s="12" t="n">
        <f aca="false">SUM(E21:E23)</f>
        <v>0</v>
      </c>
      <c r="F24" s="13"/>
    </row>
    <row r="25" customFormat="false" ht="19.5" hidden="false" customHeight="true" outlineLevel="0" collapsed="false">
      <c r="B25" s="4" t="s">
        <v>25</v>
      </c>
      <c r="C25" s="4"/>
      <c r="D25" s="4"/>
      <c r="E25" s="4"/>
      <c r="F25" s="4"/>
    </row>
    <row r="26" customFormat="false" ht="16.5" hidden="false" customHeight="true" outlineLevel="0" collapsed="false">
      <c r="B26" s="5" t="s">
        <v>26</v>
      </c>
      <c r="C26" s="6" t="n">
        <v>40000</v>
      </c>
      <c r="D26" s="7" t="n">
        <v>0.19</v>
      </c>
      <c r="E26" s="8" t="n">
        <f aca="false">C26*D26</f>
        <v>7600</v>
      </c>
      <c r="F26" s="6" t="n">
        <v>400</v>
      </c>
    </row>
    <row r="27" customFormat="false" ht="16.5" hidden="false" customHeight="true" outlineLevel="0" collapsed="false">
      <c r="B27" s="9" t="s">
        <v>27</v>
      </c>
      <c r="C27" s="6" t="n">
        <v>40000</v>
      </c>
      <c r="D27" s="7" t="n">
        <v>0</v>
      </c>
      <c r="E27" s="10" t="n">
        <f aca="false">C27*D27</f>
        <v>0</v>
      </c>
      <c r="F27" s="6" t="n">
        <v>-400</v>
      </c>
    </row>
    <row r="28" customFormat="false" ht="18" hidden="false" customHeight="true" outlineLevel="0" collapsed="false">
      <c r="B28" s="11" t="s">
        <v>28</v>
      </c>
      <c r="C28" s="12" t="n">
        <f aca="false">SUM(C26:C27)</f>
        <v>80000</v>
      </c>
      <c r="D28" s="13"/>
      <c r="E28" s="12" t="n">
        <f aca="false">SUM(E26:E27)</f>
        <v>7600</v>
      </c>
      <c r="F28" s="12" t="n">
        <f aca="false">SUM(F26:F27)</f>
        <v>0</v>
      </c>
    </row>
    <row r="29" customFormat="false" ht="19.5" hidden="false" customHeight="true" outlineLevel="0" collapsed="false">
      <c r="B29" s="4" t="s">
        <v>29</v>
      </c>
      <c r="C29" s="4"/>
      <c r="D29" s="4"/>
      <c r="E29" s="4"/>
      <c r="F29" s="4"/>
    </row>
    <row r="30" customFormat="false" ht="16.5" hidden="false" customHeight="true" outlineLevel="0" collapsed="false">
      <c r="B30" s="5" t="s">
        <v>30</v>
      </c>
      <c r="C30" s="6" t="n">
        <v>0</v>
      </c>
      <c r="D30" s="7" t="n">
        <v>0.19</v>
      </c>
      <c r="E30" s="8" t="n">
        <f aca="false">C30*D30</f>
        <v>0</v>
      </c>
      <c r="F30" s="6" t="n">
        <v>0</v>
      </c>
    </row>
    <row r="31" customFormat="false" ht="16.5" hidden="false" customHeight="true" outlineLevel="0" collapsed="false">
      <c r="B31" s="9" t="s">
        <v>31</v>
      </c>
      <c r="C31" s="6" t="n">
        <v>0</v>
      </c>
      <c r="D31" s="7" t="n">
        <v>0.19</v>
      </c>
      <c r="E31" s="10" t="n">
        <f aca="false">C31*D31</f>
        <v>0</v>
      </c>
      <c r="F31" s="6" t="n">
        <v>0</v>
      </c>
    </row>
    <row r="32" customFormat="false" ht="16.5" hidden="false" customHeight="true" outlineLevel="0" collapsed="false">
      <c r="B32" s="5" t="s">
        <v>32</v>
      </c>
      <c r="C32" s="6" t="n">
        <v>0</v>
      </c>
      <c r="D32" s="7" t="n">
        <v>0</v>
      </c>
      <c r="E32" s="8" t="n">
        <f aca="false">C32*D32</f>
        <v>0</v>
      </c>
      <c r="F32" s="6" t="n">
        <v>0</v>
      </c>
    </row>
    <row r="33" customFormat="false" ht="18" hidden="false" customHeight="true" outlineLevel="0" collapsed="false">
      <c r="B33" s="11" t="s">
        <v>33</v>
      </c>
      <c r="C33" s="12" t="n">
        <f aca="false">SUM(C30:C32)</f>
        <v>0</v>
      </c>
      <c r="D33" s="13"/>
      <c r="E33" s="12" t="n">
        <f aca="false">SUM(E30:E32)</f>
        <v>0</v>
      </c>
      <c r="F33" s="12" t="n">
        <f aca="false">SUM(F30:F32)</f>
        <v>0</v>
      </c>
    </row>
    <row r="34" customFormat="false" ht="6" hidden="false" customHeight="true" outlineLevel="0" collapsed="false"/>
    <row r="35" customFormat="false" ht="19.5" hidden="false" customHeight="true" outlineLevel="0" collapsed="false">
      <c r="B35" s="4" t="s">
        <v>34</v>
      </c>
      <c r="C35" s="4"/>
      <c r="D35" s="4"/>
      <c r="E35" s="4"/>
      <c r="F35" s="4"/>
    </row>
    <row r="36" customFormat="false" ht="19.5" hidden="false" customHeight="true" outlineLevel="0" collapsed="false">
      <c r="B36" s="16" t="s">
        <v>35</v>
      </c>
      <c r="C36" s="17" t="n">
        <f aca="false">C13+C19</f>
        <v>875000</v>
      </c>
      <c r="D36" s="18"/>
      <c r="E36" s="18"/>
      <c r="F36" s="18"/>
    </row>
    <row r="37" customFormat="false" ht="21.75" hidden="false" customHeight="true" outlineLevel="0" collapsed="false">
      <c r="B37" s="19" t="s">
        <v>36</v>
      </c>
      <c r="C37" s="20"/>
      <c r="D37" s="20"/>
      <c r="E37" s="21" t="n">
        <f aca="false">E13+E19+E28+E33</f>
        <v>159090</v>
      </c>
      <c r="F37" s="20"/>
    </row>
    <row r="38" customFormat="false" ht="21.75" hidden="false" customHeight="true" outlineLevel="0" collapsed="false">
      <c r="B38" s="22" t="s">
        <v>37</v>
      </c>
      <c r="C38" s="23"/>
      <c r="D38" s="23"/>
      <c r="E38" s="23"/>
      <c r="F38" s="24" t="n">
        <f aca="false">F13+F19+F28+F33</f>
        <v>8750</v>
      </c>
    </row>
    <row r="39" customFormat="false" ht="25.5" hidden="false" customHeight="true" outlineLevel="0" collapsed="false">
      <c r="B39" s="25" t="s">
        <v>38</v>
      </c>
      <c r="C39" s="23"/>
      <c r="D39" s="23"/>
      <c r="E39" s="26" t="n">
        <f aca="false">E37-F38</f>
        <v>150340</v>
      </c>
      <c r="F39" s="27" t="str">
        <f aca="false">IF(E37-F38=0,"✔  Verprobung OK – Δ = 0,00 €","⚠  Differenz aufklären!")</f>
        <v>⚠  Differenz aufklären!</v>
      </c>
    </row>
    <row r="40" customFormat="false" ht="7.5" hidden="false" customHeight="true" outlineLevel="0" collapsed="false"/>
    <row r="41" customFormat="false" ht="19.5" hidden="false" customHeight="true" outlineLevel="0" collapsed="false">
      <c r="B41" s="4" t="s">
        <v>39</v>
      </c>
      <c r="C41" s="4"/>
      <c r="D41" s="4"/>
      <c r="E41" s="4"/>
      <c r="F41" s="4"/>
    </row>
    <row r="42" customFormat="false" ht="16.5" hidden="false" customHeight="true" outlineLevel="0" collapsed="false">
      <c r="B42" s="5" t="s">
        <v>40</v>
      </c>
      <c r="C42" s="6" t="n">
        <v>95000</v>
      </c>
      <c r="D42" s="28"/>
      <c r="E42" s="8"/>
      <c r="F42" s="14"/>
    </row>
    <row r="43" customFormat="false" ht="19.5" hidden="false" customHeight="true" outlineLevel="0" collapsed="false">
      <c r="B43" s="19" t="s">
        <v>41</v>
      </c>
      <c r="C43" s="20"/>
      <c r="D43" s="20"/>
      <c r="E43" s="21" t="n">
        <f aca="false">E37-C42</f>
        <v>64090</v>
      </c>
      <c r="F43" s="20"/>
    </row>
    <row r="44" customFormat="false" ht="16.5" hidden="false" customHeight="true" outlineLevel="0" collapsed="false">
      <c r="B44" s="29" t="s">
        <v>42</v>
      </c>
      <c r="C44" s="6" t="n">
        <v>75000</v>
      </c>
      <c r="D44" s="13"/>
      <c r="E44" s="13"/>
      <c r="F44" s="13"/>
    </row>
    <row r="45" customFormat="false" ht="19.5" hidden="false" customHeight="true" outlineLevel="0" collapsed="false">
      <c r="B45" s="16" t="s">
        <v>43</v>
      </c>
      <c r="C45" s="18"/>
      <c r="D45" s="18"/>
      <c r="E45" s="30" t="n">
        <f aca="false">E43-C44</f>
        <v>-10910</v>
      </c>
      <c r="F45" s="18"/>
    </row>
    <row r="46" customFormat="false" ht="7.5" hidden="false" customHeight="true" outlineLevel="0" collapsed="false"/>
    <row r="47" customFormat="false" ht="19.5" hidden="false" customHeight="true" outlineLevel="0" collapsed="false">
      <c r="B47" s="4" t="s">
        <v>44</v>
      </c>
      <c r="C47" s="4"/>
      <c r="D47" s="4"/>
      <c r="E47" s="4"/>
      <c r="F47" s="4"/>
    </row>
    <row r="48" customFormat="false" ht="16.5" hidden="false" customHeight="true" outlineLevel="0" collapsed="false">
      <c r="B48" s="31" t="s">
        <v>45</v>
      </c>
      <c r="C48" s="32" t="s">
        <v>46</v>
      </c>
      <c r="D48" s="32"/>
      <c r="E48" s="32"/>
      <c r="F48" s="33" t="s">
        <v>47</v>
      </c>
    </row>
    <row r="49" customFormat="false" ht="16.5" hidden="false" customHeight="true" outlineLevel="0" collapsed="false">
      <c r="B49" s="34" t="s">
        <v>48</v>
      </c>
      <c r="C49" s="35" t="s">
        <v>49</v>
      </c>
      <c r="D49" s="35"/>
      <c r="E49" s="35"/>
      <c r="F49" s="33" t="s">
        <v>47</v>
      </c>
    </row>
    <row r="50" customFormat="false" ht="16.5" hidden="false" customHeight="true" outlineLevel="0" collapsed="false">
      <c r="B50" s="31" t="s">
        <v>50</v>
      </c>
      <c r="C50" s="32" t="s">
        <v>51</v>
      </c>
      <c r="D50" s="32"/>
      <c r="E50" s="32"/>
      <c r="F50" s="33" t="s">
        <v>47</v>
      </c>
    </row>
    <row r="51" customFormat="false" ht="16.5" hidden="false" customHeight="true" outlineLevel="0" collapsed="false">
      <c r="B51" s="34" t="s">
        <v>52</v>
      </c>
      <c r="C51" s="35" t="s">
        <v>53</v>
      </c>
      <c r="D51" s="35"/>
      <c r="E51" s="35"/>
      <c r="F51" s="33" t="s">
        <v>47</v>
      </c>
    </row>
    <row r="52" customFormat="false" ht="16.5" hidden="false" customHeight="true" outlineLevel="0" collapsed="false">
      <c r="B52" s="31" t="s">
        <v>54</v>
      </c>
      <c r="C52" s="32" t="s">
        <v>55</v>
      </c>
      <c r="D52" s="32"/>
      <c r="E52" s="32"/>
      <c r="F52" s="33" t="s">
        <v>47</v>
      </c>
    </row>
    <row r="53" customFormat="false" ht="16.5" hidden="false" customHeight="true" outlineLevel="0" collapsed="false">
      <c r="B53" s="34" t="s">
        <v>56</v>
      </c>
      <c r="C53" s="35" t="s">
        <v>57</v>
      </c>
      <c r="D53" s="35"/>
      <c r="E53" s="35"/>
      <c r="F53" s="33" t="s">
        <v>47</v>
      </c>
    </row>
    <row r="54" customFormat="false" ht="16.5" hidden="false" customHeight="true" outlineLevel="0" collapsed="false">
      <c r="B54" s="31" t="s">
        <v>58</v>
      </c>
      <c r="C54" s="32" t="s">
        <v>59</v>
      </c>
      <c r="D54" s="32"/>
      <c r="E54" s="32"/>
      <c r="F54" s="33" t="s">
        <v>47</v>
      </c>
    </row>
    <row r="55" customFormat="false" ht="16.5" hidden="false" customHeight="true" outlineLevel="0" collapsed="false">
      <c r="B55" s="34" t="s">
        <v>60</v>
      </c>
      <c r="C55" s="35" t="s">
        <v>61</v>
      </c>
      <c r="D55" s="35"/>
      <c r="E55" s="35"/>
      <c r="F55" s="33" t="s">
        <v>47</v>
      </c>
    </row>
    <row r="56" customFormat="false" ht="7.5" hidden="false" customHeight="true" outlineLevel="0" collapsed="false"/>
    <row r="57" customFormat="false" ht="19.5" hidden="false" customHeight="true" outlineLevel="0" collapsed="false">
      <c r="B57" s="4" t="s">
        <v>62</v>
      </c>
      <c r="C57" s="4"/>
      <c r="D57" s="4"/>
      <c r="E57" s="4"/>
      <c r="F57" s="4"/>
    </row>
    <row r="58" customFormat="false" ht="16.5" hidden="false" customHeight="true" outlineLevel="0" collapsed="false">
      <c r="B58" s="36" t="s">
        <v>63</v>
      </c>
      <c r="C58" s="36"/>
      <c r="D58" s="36"/>
      <c r="E58" s="36"/>
      <c r="F58" s="36"/>
    </row>
    <row r="59" customFormat="false" ht="16.5" hidden="false" customHeight="true" outlineLevel="0" collapsed="false">
      <c r="B59" s="36" t="s">
        <v>64</v>
      </c>
      <c r="C59" s="36"/>
      <c r="D59" s="36"/>
      <c r="E59" s="36"/>
      <c r="F59" s="36"/>
    </row>
    <row r="60" customFormat="false" ht="16.5" hidden="false" customHeight="true" outlineLevel="0" collapsed="false">
      <c r="B60" s="36" t="s">
        <v>65</v>
      </c>
      <c r="C60" s="36"/>
      <c r="D60" s="36"/>
      <c r="E60" s="36"/>
      <c r="F60" s="36"/>
    </row>
    <row r="61" customFormat="false" ht="16.5" hidden="false" customHeight="true" outlineLevel="0" collapsed="false">
      <c r="B61" s="36" t="s">
        <v>66</v>
      </c>
      <c r="C61" s="36"/>
      <c r="D61" s="36"/>
      <c r="E61" s="36"/>
      <c r="F61" s="36"/>
    </row>
    <row r="62" customFormat="false" ht="16.5" hidden="false" customHeight="true" outlineLevel="0" collapsed="false">
      <c r="B62" s="36" t="s">
        <v>67</v>
      </c>
      <c r="C62" s="36"/>
      <c r="D62" s="36"/>
      <c r="E62" s="36"/>
      <c r="F62" s="36"/>
    </row>
    <row r="63" customFormat="false" ht="16.5" hidden="false" customHeight="true" outlineLevel="0" collapsed="false">
      <c r="B63" s="36" t="s">
        <v>68</v>
      </c>
      <c r="C63" s="36"/>
      <c r="D63" s="36"/>
      <c r="E63" s="36"/>
      <c r="F63" s="36"/>
    </row>
    <row r="64" customFormat="false" ht="18" hidden="false" customHeight="true" outlineLevel="0" collapsed="false"/>
    <row r="65" customFormat="false" ht="15.75" hidden="false" customHeight="true" outlineLevel="0" collapsed="false">
      <c r="B65" s="37" t="s">
        <v>69</v>
      </c>
      <c r="C65" s="37"/>
      <c r="D65" s="37"/>
      <c r="E65" s="37"/>
      <c r="F65" s="37"/>
    </row>
    <row r="66" customFormat="false" ht="18" hidden="false" customHeight="true" outlineLevel="0" collapsed="false"/>
    <row r="67" customFormat="false" ht="18" hidden="false" customHeight="true" outlineLevel="0" collapsed="false"/>
    <row r="68" customFormat="false" ht="18" hidden="false" customHeight="true" outlineLevel="0" collapsed="false"/>
    <row r="69" customFormat="false" ht="18" hidden="false" customHeight="true" outlineLevel="0" collapsed="false"/>
    <row r="70" customFormat="false" ht="18" hidden="false" customHeight="true" outlineLevel="0" collapsed="false"/>
    <row r="71" customFormat="false" ht="18" hidden="false" customHeight="true" outlineLevel="0" collapsed="false"/>
    <row r="72" customFormat="false" ht="18" hidden="false" customHeight="true" outlineLevel="0" collapsed="false"/>
    <row r="73" customFormat="false" ht="18" hidden="false" customHeight="true" outlineLevel="0" collapsed="false"/>
    <row r="74" customFormat="false" ht="18" hidden="false" customHeight="true" outlineLevel="0" collapsed="false"/>
    <row r="75" customFormat="false" ht="18" hidden="false" customHeight="true" outlineLevel="0" collapsed="false"/>
    <row r="76" customFormat="false" ht="18" hidden="false" customHeight="true" outlineLevel="0" collapsed="false"/>
    <row r="77" customFormat="false" ht="18" hidden="false" customHeight="true" outlineLevel="0" collapsed="false"/>
    <row r="78" customFormat="false" ht="18" hidden="false" customHeight="true" outlineLevel="0" collapsed="false"/>
    <row r="79" customFormat="false" ht="18" hidden="false" customHeight="true" outlineLevel="0" collapsed="false"/>
    <row r="80" customFormat="false" ht="18" hidden="false" customHeight="true" outlineLevel="0" collapsed="false"/>
    <row r="81" customFormat="false" ht="18" hidden="false" customHeight="true" outlineLevel="0" collapsed="false"/>
    <row r="82" customFormat="false" ht="18" hidden="false" customHeight="true" outlineLevel="0" collapsed="false"/>
    <row r="83" customFormat="false" ht="18" hidden="false" customHeight="true" outlineLevel="0" collapsed="false"/>
    <row r="84" customFormat="false" ht="18" hidden="false" customHeight="true" outlineLevel="0" collapsed="false"/>
    <row r="85" customFormat="false" ht="18" hidden="false" customHeight="true" outlineLevel="0" collapsed="false"/>
    <row r="86" customFormat="false" ht="18" hidden="false" customHeight="true" outlineLevel="0" collapsed="false"/>
    <row r="87" customFormat="false" ht="18" hidden="false" customHeight="true" outlineLevel="0" collapsed="false"/>
    <row r="88" customFormat="false" ht="18" hidden="false" customHeight="true" outlineLevel="0" collapsed="false"/>
    <row r="89" customFormat="false" ht="18" hidden="false" customHeight="true" outlineLevel="0" collapsed="false"/>
    <row r="90" customFormat="false" ht="18" hidden="false" customHeight="true" outlineLevel="0" collapsed="false"/>
    <row r="91" customFormat="false" ht="18" hidden="false" customHeight="true" outlineLevel="0" collapsed="false"/>
    <row r="92" customFormat="false" ht="18" hidden="false" customHeight="true" outlineLevel="0" collapsed="false"/>
    <row r="93" customFormat="false" ht="18" hidden="false" customHeight="true" outlineLevel="0" collapsed="false"/>
    <row r="94" customFormat="false" ht="18" hidden="false" customHeight="true" outlineLevel="0" collapsed="false"/>
    <row r="95" customFormat="false" ht="18" hidden="false" customHeight="true" outlineLevel="0" collapsed="false"/>
    <row r="96" customFormat="false" ht="18" hidden="false" customHeight="true" outlineLevel="0" collapsed="false"/>
    <row r="97" customFormat="false" ht="18" hidden="false" customHeight="true" outlineLevel="0" collapsed="false"/>
    <row r="98" customFormat="false" ht="18" hidden="false" customHeight="true" outlineLevel="0" collapsed="false"/>
    <row r="99" customFormat="false" ht="18" hidden="false" customHeight="true" outlineLevel="0" collapsed="false"/>
    <row r="100" customFormat="false" ht="18" hidden="false" customHeight="true" outlineLevel="0" collapsed="false"/>
    <row r="101" customFormat="false" ht="18" hidden="false" customHeight="true" outlineLevel="0" collapsed="false"/>
    <row r="102" customFormat="false" ht="18" hidden="false" customHeight="true" outlineLevel="0" collapsed="false"/>
    <row r="103" customFormat="false" ht="18" hidden="false" customHeight="true" outlineLevel="0" collapsed="false"/>
    <row r="104" customFormat="false" ht="18" hidden="false" customHeight="true" outlineLevel="0" collapsed="false"/>
    <row r="105" customFormat="false" ht="18" hidden="false" customHeight="true" outlineLevel="0" collapsed="false"/>
    <row r="106" customFormat="false" ht="18" hidden="false" customHeight="true" outlineLevel="0" collapsed="false"/>
    <row r="107" customFormat="false" ht="18" hidden="false" customHeight="true" outlineLevel="0" collapsed="false"/>
    <row r="108" customFormat="false" ht="18" hidden="false" customHeight="true" outlineLevel="0" collapsed="false"/>
    <row r="109" customFormat="false" ht="18" hidden="false" customHeight="true" outlineLevel="0" collapsed="false"/>
    <row r="110" customFormat="false" ht="18" hidden="false" customHeight="true" outlineLevel="0" collapsed="false"/>
    <row r="111" customFormat="false" ht="18" hidden="false" customHeight="true" outlineLevel="0" collapsed="false"/>
    <row r="112" customFormat="false" ht="18" hidden="false" customHeight="true" outlineLevel="0" collapsed="false"/>
    <row r="113" customFormat="false" ht="18" hidden="false" customHeight="true" outlineLevel="0" collapsed="false"/>
    <row r="114" customFormat="false" ht="18" hidden="false" customHeight="true" outlineLevel="0" collapsed="false"/>
    <row r="115" customFormat="false" ht="18" hidden="false" customHeight="true" outlineLevel="0" collapsed="false"/>
    <row r="116" customFormat="false" ht="18" hidden="false" customHeight="true" outlineLevel="0" collapsed="false"/>
    <row r="117" customFormat="false" ht="18" hidden="false" customHeight="true" outlineLevel="0" collapsed="false"/>
    <row r="118" customFormat="false" ht="18" hidden="false" customHeight="true" outlineLevel="0" collapsed="false"/>
    <row r="119" customFormat="false" ht="18" hidden="false" customHeight="true" outlineLevel="0" collapsed="false"/>
  </sheetData>
  <mergeCells count="26">
    <mergeCell ref="B2:F2"/>
    <mergeCell ref="B3:F3"/>
    <mergeCell ref="B7:F7"/>
    <mergeCell ref="B14:F14"/>
    <mergeCell ref="B20:F20"/>
    <mergeCell ref="B25:F25"/>
    <mergeCell ref="B29:F29"/>
    <mergeCell ref="B35:F35"/>
    <mergeCell ref="B41:F41"/>
    <mergeCell ref="B47:F47"/>
    <mergeCell ref="C48:E48"/>
    <mergeCell ref="C49:E49"/>
    <mergeCell ref="C50:E50"/>
    <mergeCell ref="C51:E51"/>
    <mergeCell ref="C52:E52"/>
    <mergeCell ref="C53:E53"/>
    <mergeCell ref="C54:E54"/>
    <mergeCell ref="C55:E55"/>
    <mergeCell ref="B57:F57"/>
    <mergeCell ref="B58:F58"/>
    <mergeCell ref="B59:F59"/>
    <mergeCell ref="B60:F60"/>
    <mergeCell ref="B61:F61"/>
    <mergeCell ref="B62:F62"/>
    <mergeCell ref="B63:F63"/>
    <mergeCell ref="B65:F6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0"/>
    <col collapsed="false" customWidth="true" hidden="false" outlineLevel="0" max="8" min="3" style="0" width="16"/>
    <col collapsed="false" customWidth="true" hidden="false" outlineLevel="0" max="9" min="9" style="0" width="4"/>
  </cols>
  <sheetData>
    <row r="1" customFormat="false" ht="9.75" hidden="false" customHeight="true" outlineLevel="0" collapsed="false"/>
    <row r="2" customFormat="false" ht="33.75" hidden="false" customHeight="true" outlineLevel="0" collapsed="false">
      <c r="B2" s="38" t="s">
        <v>70</v>
      </c>
      <c r="C2" s="38"/>
      <c r="D2" s="38"/>
      <c r="E2" s="38"/>
      <c r="F2" s="38"/>
      <c r="G2" s="38"/>
      <c r="H2" s="38"/>
    </row>
    <row r="3" customFormat="false" ht="19.5" hidden="false" customHeight="true" outlineLevel="0" collapsed="false">
      <c r="B3" s="39" t="s">
        <v>71</v>
      </c>
      <c r="C3" s="39"/>
      <c r="D3" s="39"/>
      <c r="E3" s="39"/>
      <c r="F3" s="39"/>
      <c r="G3" s="39"/>
      <c r="H3" s="39"/>
    </row>
    <row r="4" customFormat="false" ht="9.75" hidden="false" customHeight="true" outlineLevel="0" collapsed="false"/>
    <row r="5" customFormat="false" ht="21.75" hidden="false" customHeight="true" outlineLevel="0" collapsed="false">
      <c r="A5" s="40"/>
      <c r="B5" s="40" t="s">
        <v>72</v>
      </c>
      <c r="C5" s="40" t="s">
        <v>73</v>
      </c>
      <c r="D5" s="40" t="s">
        <v>74</v>
      </c>
      <c r="E5" s="40" t="s">
        <v>75</v>
      </c>
      <c r="F5" s="40" t="s">
        <v>76</v>
      </c>
      <c r="G5" s="40" t="s">
        <v>77</v>
      </c>
      <c r="H5" s="40"/>
    </row>
    <row r="6" customFormat="false" ht="16.5" hidden="false" customHeight="true" outlineLevel="0" collapsed="false">
      <c r="B6" s="31" t="s">
        <v>78</v>
      </c>
      <c r="C6" s="6" t="n">
        <v>62000</v>
      </c>
      <c r="D6" s="8" t="n">
        <f aca="false">C6*0.19</f>
        <v>11780</v>
      </c>
      <c r="E6" s="6" t="n">
        <v>11662.2</v>
      </c>
      <c r="F6" s="8" t="n">
        <f aca="false">D6-E6</f>
        <v>117.799999999999</v>
      </c>
      <c r="G6" s="8" t="n">
        <f aca="false">D6</f>
        <v>11780</v>
      </c>
      <c r="H6" s="14"/>
    </row>
    <row r="7" customFormat="false" ht="16.5" hidden="false" customHeight="true" outlineLevel="0" collapsed="false">
      <c r="B7" s="34" t="s">
        <v>79</v>
      </c>
      <c r="C7" s="6" t="n">
        <v>58000</v>
      </c>
      <c r="D7" s="10" t="n">
        <f aca="false">C7*0.19</f>
        <v>11020</v>
      </c>
      <c r="E7" s="6" t="n">
        <v>10909.8</v>
      </c>
      <c r="F7" s="10" t="n">
        <f aca="false">D7-E7</f>
        <v>110.200000000001</v>
      </c>
      <c r="G7" s="10" t="n">
        <f aca="false">G6+D7</f>
        <v>22800</v>
      </c>
      <c r="H7" s="15"/>
    </row>
    <row r="8" customFormat="false" ht="16.5" hidden="false" customHeight="true" outlineLevel="0" collapsed="false">
      <c r="B8" s="31" t="s">
        <v>80</v>
      </c>
      <c r="C8" s="6" t="n">
        <v>71000</v>
      </c>
      <c r="D8" s="8" t="n">
        <f aca="false">C8*0.19</f>
        <v>13490</v>
      </c>
      <c r="E8" s="6" t="n">
        <v>13355.1</v>
      </c>
      <c r="F8" s="8" t="n">
        <f aca="false">D8-E8</f>
        <v>134.9</v>
      </c>
      <c r="G8" s="8" t="n">
        <f aca="false">G7+D8</f>
        <v>36290</v>
      </c>
      <c r="H8" s="14"/>
    </row>
    <row r="9" customFormat="false" ht="16.5" hidden="false" customHeight="true" outlineLevel="0" collapsed="false">
      <c r="B9" s="34" t="s">
        <v>81</v>
      </c>
      <c r="C9" s="6" t="n">
        <v>65000</v>
      </c>
      <c r="D9" s="10" t="n">
        <f aca="false">C9*0.19</f>
        <v>12350</v>
      </c>
      <c r="E9" s="6" t="n">
        <v>12226.5</v>
      </c>
      <c r="F9" s="10" t="n">
        <f aca="false">D9-E9</f>
        <v>123.5</v>
      </c>
      <c r="G9" s="10" t="n">
        <f aca="false">G8+D9</f>
        <v>48640</v>
      </c>
      <c r="H9" s="15"/>
    </row>
    <row r="10" customFormat="false" ht="16.5" hidden="false" customHeight="true" outlineLevel="0" collapsed="false">
      <c r="B10" s="31" t="s">
        <v>82</v>
      </c>
      <c r="C10" s="6" t="n">
        <v>74000</v>
      </c>
      <c r="D10" s="8" t="n">
        <f aca="false">C10*0.19</f>
        <v>14060</v>
      </c>
      <c r="E10" s="6" t="n">
        <v>13919.4</v>
      </c>
      <c r="F10" s="8" t="n">
        <f aca="false">D10-E10</f>
        <v>140.6</v>
      </c>
      <c r="G10" s="8" t="n">
        <f aca="false">G9+D10</f>
        <v>62700</v>
      </c>
      <c r="H10" s="14"/>
    </row>
    <row r="11" customFormat="false" ht="16.5" hidden="false" customHeight="true" outlineLevel="0" collapsed="false">
      <c r="B11" s="34" t="s">
        <v>83</v>
      </c>
      <c r="C11" s="6" t="n">
        <v>80000</v>
      </c>
      <c r="D11" s="10" t="n">
        <f aca="false">C11*0.19</f>
        <v>15200</v>
      </c>
      <c r="E11" s="6" t="n">
        <v>15048</v>
      </c>
      <c r="F11" s="10" t="n">
        <f aca="false">D11-E11</f>
        <v>152</v>
      </c>
      <c r="G11" s="10" t="n">
        <f aca="false">G10+D11</f>
        <v>77900</v>
      </c>
      <c r="H11" s="15"/>
    </row>
    <row r="12" customFormat="false" ht="16.5" hidden="false" customHeight="true" outlineLevel="0" collapsed="false">
      <c r="B12" s="31" t="s">
        <v>84</v>
      </c>
      <c r="C12" s="6" t="n">
        <v>68000</v>
      </c>
      <c r="D12" s="8" t="n">
        <f aca="false">C12*0.19</f>
        <v>12920</v>
      </c>
      <c r="E12" s="6" t="n">
        <v>12790.8</v>
      </c>
      <c r="F12" s="8" t="n">
        <f aca="false">D12-E12</f>
        <v>129.200000000001</v>
      </c>
      <c r="G12" s="8" t="n">
        <f aca="false">G11+D12</f>
        <v>90820</v>
      </c>
      <c r="H12" s="14"/>
    </row>
    <row r="13" customFormat="false" ht="16.5" hidden="false" customHeight="true" outlineLevel="0" collapsed="false">
      <c r="B13" s="34" t="s">
        <v>85</v>
      </c>
      <c r="C13" s="6" t="n">
        <v>55000</v>
      </c>
      <c r="D13" s="10" t="n">
        <f aca="false">C13*0.19</f>
        <v>10450</v>
      </c>
      <c r="E13" s="6" t="n">
        <v>10345.5</v>
      </c>
      <c r="F13" s="10" t="n">
        <f aca="false">D13-E13</f>
        <v>104.5</v>
      </c>
      <c r="G13" s="10" t="n">
        <f aca="false">G12+D13</f>
        <v>101270</v>
      </c>
      <c r="H13" s="15"/>
    </row>
    <row r="14" customFormat="false" ht="16.5" hidden="false" customHeight="true" outlineLevel="0" collapsed="false">
      <c r="B14" s="31" t="s">
        <v>86</v>
      </c>
      <c r="C14" s="6" t="n">
        <v>90000</v>
      </c>
      <c r="D14" s="8" t="n">
        <f aca="false">C14*0.19</f>
        <v>17100</v>
      </c>
      <c r="E14" s="6" t="n">
        <v>16929</v>
      </c>
      <c r="F14" s="8" t="n">
        <f aca="false">D14-E14</f>
        <v>171</v>
      </c>
      <c r="G14" s="8" t="n">
        <f aca="false">G13+D14</f>
        <v>118370</v>
      </c>
      <c r="H14" s="14"/>
    </row>
    <row r="15" customFormat="false" ht="16.5" hidden="false" customHeight="true" outlineLevel="0" collapsed="false">
      <c r="B15" s="34" t="s">
        <v>87</v>
      </c>
      <c r="C15" s="6" t="n">
        <v>82000</v>
      </c>
      <c r="D15" s="10" t="n">
        <f aca="false">C15*0.19</f>
        <v>15580</v>
      </c>
      <c r="E15" s="6" t="n">
        <v>15424.2</v>
      </c>
      <c r="F15" s="10" t="n">
        <f aca="false">D15-E15</f>
        <v>155.799999999999</v>
      </c>
      <c r="G15" s="10" t="n">
        <f aca="false">G14+D15</f>
        <v>133950</v>
      </c>
      <c r="H15" s="15"/>
    </row>
    <row r="16" customFormat="false" ht="16.5" hidden="false" customHeight="true" outlineLevel="0" collapsed="false">
      <c r="B16" s="31" t="s">
        <v>88</v>
      </c>
      <c r="C16" s="6" t="n">
        <v>77000</v>
      </c>
      <c r="D16" s="8" t="n">
        <f aca="false">C16*0.19</f>
        <v>14630</v>
      </c>
      <c r="E16" s="6" t="n">
        <v>14483.7</v>
      </c>
      <c r="F16" s="8" t="n">
        <f aca="false">D16-E16</f>
        <v>146.299999999999</v>
      </c>
      <c r="G16" s="8" t="n">
        <f aca="false">G15+D16</f>
        <v>148580</v>
      </c>
      <c r="H16" s="14"/>
    </row>
    <row r="17" customFormat="false" ht="16.5" hidden="false" customHeight="true" outlineLevel="0" collapsed="false">
      <c r="B17" s="34" t="s">
        <v>89</v>
      </c>
      <c r="C17" s="6" t="n">
        <v>95000</v>
      </c>
      <c r="D17" s="10" t="n">
        <f aca="false">C17*0.19</f>
        <v>18050</v>
      </c>
      <c r="E17" s="6" t="n">
        <v>17869.5</v>
      </c>
      <c r="F17" s="10" t="n">
        <f aca="false">D17-E17</f>
        <v>180.5</v>
      </c>
      <c r="G17" s="10" t="n">
        <f aca="false">G16+D17</f>
        <v>166630</v>
      </c>
      <c r="H17" s="15"/>
    </row>
    <row r="18" customFormat="false" ht="19.5" hidden="false" customHeight="true" outlineLevel="0" collapsed="false">
      <c r="B18" s="16" t="s">
        <v>90</v>
      </c>
      <c r="C18" s="17" t="n">
        <f aca="false">SUM(C6:C17)</f>
        <v>877000</v>
      </c>
      <c r="D18" s="17" t="n">
        <f aca="false">SUM(D6:D17)</f>
        <v>166630</v>
      </c>
      <c r="E18" s="17" t="n">
        <f aca="false">SUM(E6:E17)</f>
        <v>164963.7</v>
      </c>
      <c r="F18" s="17" t="n">
        <f aca="false">SUM(F6:F17)</f>
        <v>1666.3</v>
      </c>
      <c r="G18" s="17" t="n">
        <f aca="false">G17</f>
        <v>166630</v>
      </c>
      <c r="H18" s="18"/>
    </row>
    <row r="20" customFormat="false" ht="19.5" hidden="false" customHeight="true" outlineLevel="0" collapsed="false">
      <c r="B20" s="41" t="s">
        <v>91</v>
      </c>
      <c r="C20" s="41"/>
      <c r="D20" s="41"/>
      <c r="E20" s="41"/>
      <c r="F20" s="41"/>
      <c r="G20" s="41"/>
      <c r="H20" s="41"/>
    </row>
    <row r="21" customFormat="false" ht="19.5" hidden="false" customHeight="true" outlineLevel="0" collapsed="false">
      <c r="B21" s="11" t="s">
        <v>92</v>
      </c>
      <c r="C21" s="42" t="n">
        <f aca="false">'USt-Verprobung'!E37</f>
        <v>159090</v>
      </c>
      <c r="D21" s="13"/>
      <c r="E21" s="13"/>
      <c r="F21" s="13"/>
      <c r="G21" s="13"/>
      <c r="H21" s="13"/>
    </row>
    <row r="22" customFormat="false" ht="19.5" hidden="false" customHeight="true" outlineLevel="0" collapsed="false">
      <c r="B22" s="43" t="s">
        <v>93</v>
      </c>
      <c r="C22" s="17" t="n">
        <f aca="false">D18-C21</f>
        <v>7540</v>
      </c>
      <c r="D22" s="44" t="str">
        <f aca="false">IF(D18-C21=0,"✔ Abstimmung OK","⚠ Differenz prüfen!")</f>
        <v>⚠ Differenz prüfen!</v>
      </c>
      <c r="E22" s="18"/>
      <c r="F22" s="18"/>
      <c r="G22" s="18"/>
      <c r="H22" s="18"/>
    </row>
  </sheetData>
  <mergeCells count="3">
    <mergeCell ref="B2:H2"/>
    <mergeCell ref="B3:H3"/>
    <mergeCell ref="B20:H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D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8"/>
    <col collapsed="false" customWidth="true" hidden="false" outlineLevel="0" max="4" min="3" style="0" width="22"/>
    <col collapsed="false" customWidth="true" hidden="false" outlineLevel="0" max="5" min="5" style="0" width="4"/>
  </cols>
  <sheetData>
    <row r="2" customFormat="false" ht="33.75" hidden="false" customHeight="true" outlineLevel="0" collapsed="false">
      <c r="B2" s="45" t="s">
        <v>94</v>
      </c>
      <c r="C2" s="45"/>
      <c r="D2" s="45"/>
    </row>
    <row r="3" customFormat="false" ht="19.5" hidden="false" customHeight="true" outlineLevel="0" collapsed="false">
      <c r="B3" s="39" t="s">
        <v>95</v>
      </c>
      <c r="C3" s="39"/>
      <c r="D3" s="39"/>
    </row>
    <row r="5" customFormat="false" ht="19.5" hidden="false" customHeight="true" outlineLevel="0" collapsed="false">
      <c r="B5" s="46" t="s">
        <v>96</v>
      </c>
      <c r="C5" s="46"/>
      <c r="D5" s="46"/>
    </row>
    <row r="6" customFormat="false" ht="18" hidden="false" customHeight="true" outlineLevel="0" collapsed="false">
      <c r="B6" s="29" t="s">
        <v>97</v>
      </c>
      <c r="C6" s="47" t="n">
        <v>100000</v>
      </c>
      <c r="D6" s="48" t="s">
        <v>98</v>
      </c>
    </row>
    <row r="7" customFormat="false" ht="18" hidden="false" customHeight="true" outlineLevel="0" collapsed="false">
      <c r="B7" s="29" t="s">
        <v>99</v>
      </c>
      <c r="C7" s="47" t="n">
        <v>30000</v>
      </c>
      <c r="D7" s="48" t="s">
        <v>98</v>
      </c>
    </row>
    <row r="8" customFormat="false" ht="18" hidden="false" customHeight="true" outlineLevel="0" collapsed="false">
      <c r="B8" s="29" t="s">
        <v>100</v>
      </c>
      <c r="C8" s="47" t="n">
        <v>20000</v>
      </c>
      <c r="D8" s="48" t="s">
        <v>101</v>
      </c>
    </row>
    <row r="9" customFormat="false" ht="18" hidden="false" customHeight="true" outlineLevel="0" collapsed="false">
      <c r="B9" s="29" t="s">
        <v>102</v>
      </c>
      <c r="C9" s="47" t="n">
        <v>15000</v>
      </c>
      <c r="D9" s="48" t="s">
        <v>103</v>
      </c>
    </row>
    <row r="10" customFormat="false" ht="18" hidden="false" customHeight="true" outlineLevel="0" collapsed="false">
      <c r="B10" s="29" t="s">
        <v>104</v>
      </c>
      <c r="C10" s="47" t="n">
        <v>10000</v>
      </c>
      <c r="D10" s="48" t="s">
        <v>105</v>
      </c>
    </row>
    <row r="11" customFormat="false" ht="6" hidden="false" customHeight="true" outlineLevel="0" collapsed="false"/>
    <row r="12" customFormat="false" ht="19.5" hidden="false" customHeight="true" outlineLevel="0" collapsed="false">
      <c r="B12" s="46" t="s">
        <v>106</v>
      </c>
      <c r="C12" s="46"/>
      <c r="D12" s="46"/>
    </row>
    <row r="13" customFormat="false" ht="18" hidden="false" customHeight="true" outlineLevel="0" collapsed="false">
      <c r="B13" s="9" t="s">
        <v>107</v>
      </c>
      <c r="C13" s="49" t="n">
        <f aca="false">C6*0.19</f>
        <v>19000</v>
      </c>
      <c r="D13" s="15"/>
    </row>
    <row r="14" customFormat="false" ht="18" hidden="false" customHeight="true" outlineLevel="0" collapsed="false">
      <c r="B14" s="9" t="s">
        <v>108</v>
      </c>
      <c r="C14" s="49" t="n">
        <f aca="false">C7*0.07</f>
        <v>2100</v>
      </c>
      <c r="D14" s="15"/>
    </row>
    <row r="15" customFormat="false" ht="18" hidden="false" customHeight="true" outlineLevel="0" collapsed="false">
      <c r="B15" s="34" t="s">
        <v>109</v>
      </c>
      <c r="C15" s="50" t="n">
        <f aca="false">C13+C14</f>
        <v>21100</v>
      </c>
      <c r="D15" s="51"/>
    </row>
    <row r="16" customFormat="false" ht="18" hidden="false" customHeight="true" outlineLevel="0" collapsed="false">
      <c r="B16" s="9" t="s">
        <v>110</v>
      </c>
      <c r="C16" s="49" t="n">
        <f aca="false">-C9</f>
        <v>-15000</v>
      </c>
      <c r="D16" s="15"/>
    </row>
    <row r="17" customFormat="false" ht="18" hidden="false" customHeight="true" outlineLevel="0" collapsed="false">
      <c r="B17" s="34" t="s">
        <v>111</v>
      </c>
      <c r="C17" s="50" t="n">
        <f aca="false">C15-C9</f>
        <v>6100</v>
      </c>
      <c r="D17" s="51"/>
    </row>
    <row r="18" customFormat="false" ht="18" hidden="false" customHeight="true" outlineLevel="0" collapsed="false">
      <c r="B18" s="9" t="s">
        <v>112</v>
      </c>
      <c r="C18" s="49" t="n">
        <f aca="false">-C10</f>
        <v>-10000</v>
      </c>
      <c r="D18" s="15"/>
    </row>
    <row r="19" customFormat="false" ht="18" hidden="false" customHeight="true" outlineLevel="0" collapsed="false">
      <c r="B19" s="34" t="s">
        <v>113</v>
      </c>
      <c r="C19" s="50" t="n">
        <f aca="false">C17-C10</f>
        <v>-3900</v>
      </c>
      <c r="D19" s="51"/>
    </row>
    <row r="20" customFormat="false" ht="6" hidden="false" customHeight="true" outlineLevel="0" collapsed="false"/>
    <row r="21" customFormat="false" ht="19.5" hidden="false" customHeight="true" outlineLevel="0" collapsed="false">
      <c r="B21" s="46" t="s">
        <v>114</v>
      </c>
      <c r="C21" s="46"/>
      <c r="D21" s="46"/>
    </row>
    <row r="22" customFormat="false" ht="18" hidden="false" customHeight="true" outlineLevel="0" collapsed="false">
      <c r="B22" s="9" t="s">
        <v>115</v>
      </c>
      <c r="C22" s="52" t="n">
        <f aca="false">C15/(C6+C7+C8)</f>
        <v>0.140666666666667</v>
      </c>
      <c r="D22" s="15"/>
    </row>
    <row r="23" customFormat="false" ht="18" hidden="false" customHeight="true" outlineLevel="0" collapsed="false">
      <c r="B23" s="9" t="s">
        <v>116</v>
      </c>
      <c r="C23" s="52" t="n">
        <f aca="false">IF(C15=0,0,C9/C15)</f>
        <v>0.710900473933649</v>
      </c>
      <c r="D23" s="15"/>
    </row>
    <row r="24" customFormat="false" ht="18" hidden="false" customHeight="true" outlineLevel="0" collapsed="false">
      <c r="B24" s="9" t="s">
        <v>117</v>
      </c>
      <c r="C24" s="49" t="n">
        <f aca="false">C6*1.19+C7*1.07+C8</f>
        <v>171100</v>
      </c>
      <c r="D24" s="15"/>
    </row>
    <row r="25" customFormat="false" ht="6" hidden="false" customHeight="true" outlineLevel="0" collapsed="false"/>
    <row r="26" customFormat="false" ht="21.75" hidden="false" customHeight="true" outlineLevel="0" collapsed="false">
      <c r="B26" s="53" t="str">
        <f aca="false">IF(C17&gt;0,"⚠  Zahllast ans Finanzamt: "&amp;TEXT(C17,"#,##0.00")&amp;" €","✔  Vorsteuerüberhang (Erstattung): "&amp;TEXT(-C17,"#,##0.00")&amp;" €")</f>
        <v>⚠  Zahllast ans Finanzamt: 6,100.00 €</v>
      </c>
      <c r="C26" s="53"/>
      <c r="D26" s="53"/>
    </row>
    <row r="28" customFormat="false" ht="13.5" hidden="false" customHeight="true" outlineLevel="0" collapsed="false">
      <c r="B28" s="54" t="s">
        <v>118</v>
      </c>
      <c r="C28" s="54"/>
      <c r="D28" s="54"/>
    </row>
  </sheetData>
  <mergeCells count="7">
    <mergeCell ref="B2:D2"/>
    <mergeCell ref="B3:D3"/>
    <mergeCell ref="B5:D5"/>
    <mergeCell ref="B12:D12"/>
    <mergeCell ref="B21:D21"/>
    <mergeCell ref="B26:D26"/>
    <mergeCell ref="B28:D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2026-04-15T07:29:03Z</dcterms:created>
  <dc:creator>openpyxl</dc:creator>
  <dc:description/>
  <dc:language>en-US</dc:language>
  <cp:lastModifiedBy/>
  <dcterms:modified xsi:type="dcterms:W3CDTF">2026-04-15T07:29:03Z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