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rtungsplan" sheetId="1" state="visible" r:id="rId2"/>
    <sheet name="Budget-Rechner" sheetId="2" state="visible" r:id="rId3"/>
    <sheet name="Soll-Ist-Vergleich" sheetId="3" state="visible" r:id="rId4"/>
    <sheet name="Anlagenverzeichnis" sheetId="4" state="visible" r:id="rId5"/>
    <sheet name="Hinweise &amp; Anl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<sst xmlns="http://schemas.openxmlformats.org/spreadsheetml/2006/main" count="329" uniqueCount="182">
  <si>
    <t xml:space="preserve">WARTUNGSPLAN GEBÄUDE – Instandhaltung &amp; Terminsteuerung</t>
  </si>
  <si>
    <t xml:space="preserve">Pflege: direkt nach jeder Maßnahme | Mind. monatlicher Review | Letzte Aktualisierung: heute</t>
  </si>
  <si>
    <t xml:space="preserve">Anlage / Bauteil</t>
  </si>
  <si>
    <t xml:space="preserve">Standort</t>
  </si>
  <si>
    <t xml:space="preserve">Kategorie</t>
  </si>
  <si>
    <t xml:space="preserve">Betreiberpflicht</t>
  </si>
  <si>
    <t xml:space="preserve">Priorität</t>
  </si>
  <si>
    <t xml:space="preserve">Ausfallrisiko</t>
  </si>
  <si>
    <t xml:space="preserve">Wartungsintervall
(Monate)</t>
  </si>
  <si>
    <t xml:space="preserve">Letzte Wartung</t>
  </si>
  <si>
    <t xml:space="preserve">Nächste Fälligkeit</t>
  </si>
  <si>
    <t xml:space="preserve">Verbleibende Tage</t>
  </si>
  <si>
    <t xml:space="preserve">Status</t>
  </si>
  <si>
    <t xml:space="preserve">Verantwortlich
(intern)</t>
  </si>
  <si>
    <t xml:space="preserve">Dienstleister</t>
  </si>
  <si>
    <t xml:space="preserve">Geplante Kosten (€)</t>
  </si>
  <si>
    <t xml:space="preserve">Ist-Kosten (€)</t>
  </si>
  <si>
    <t xml:space="preserve">Heizungsanlage</t>
  </si>
  <si>
    <t xml:space="preserve">Technikraum EG</t>
  </si>
  <si>
    <t xml:space="preserve">Technik</t>
  </si>
  <si>
    <t xml:space="preserve">Ja</t>
  </si>
  <si>
    <t xml:space="preserve">Hoch</t>
  </si>
  <si>
    <t xml:space="preserve">Facility Management</t>
  </si>
  <si>
    <t xml:space="preserve">HeizService GmbH</t>
  </si>
  <si>
    <t xml:space="preserve">Aufzug</t>
  </si>
  <si>
    <t xml:space="preserve">Treppenhaus A</t>
  </si>
  <si>
    <t xml:space="preserve">Sicherheit</t>
  </si>
  <si>
    <t xml:space="preserve">Externer Servicepartner</t>
  </si>
  <si>
    <t xml:space="preserve">Aufzug Partner AG</t>
  </si>
  <si>
    <t xml:space="preserve">Brandmeldeanlage</t>
  </si>
  <si>
    <t xml:space="preserve">Zentrale UG</t>
  </si>
  <si>
    <t xml:space="preserve">Technische Leitung</t>
  </si>
  <si>
    <t xml:space="preserve">Brandschutz Nord GmbH</t>
  </si>
  <si>
    <t xml:space="preserve">RWA</t>
  </si>
  <si>
    <t xml:space="preserve">Dachgeschoss</t>
  </si>
  <si>
    <t xml:space="preserve">Mittel</t>
  </si>
  <si>
    <t xml:space="preserve">Dachabläufe</t>
  </si>
  <si>
    <t xml:space="preserve">Gesamtes Gebäude</t>
  </si>
  <si>
    <t xml:space="preserve">Hülle</t>
  </si>
  <si>
    <t xml:space="preserve">Nein</t>
  </si>
  <si>
    <t xml:space="preserve">Hausdienst</t>
  </si>
  <si>
    <t xml:space="preserve">Intern</t>
  </si>
  <si>
    <t xml:space="preserve">Lüftungsanlage</t>
  </si>
  <si>
    <t xml:space="preserve">Technikraum 1. OG</t>
  </si>
  <si>
    <t xml:space="preserve">Klima &amp; Luft GmbH</t>
  </si>
  <si>
    <t xml:space="preserve">Elektrische Anlagen</t>
  </si>
  <si>
    <t xml:space="preserve">Hauptverteiler UG</t>
  </si>
  <si>
    <t xml:space="preserve">E-Check Partner GmbH</t>
  </si>
  <si>
    <t xml:space="preserve">Fassadenkontrolle</t>
  </si>
  <si>
    <t xml:space="preserve">Außenbereich</t>
  </si>
  <si>
    <t xml:space="preserve">Niedrig</t>
  </si>
  <si>
    <t xml:space="preserve">Gering</t>
  </si>
  <si>
    <t xml:space="preserve">Dachkontrolle</t>
  </si>
  <si>
    <t xml:space="preserve">Dach</t>
  </si>
  <si>
    <t xml:space="preserve">Dachdecker Müller</t>
  </si>
  <si>
    <t xml:space="preserve">Sanitäranlagen</t>
  </si>
  <si>
    <t xml:space="preserve">Alle Etagen</t>
  </si>
  <si>
    <t xml:space="preserve">Sanitär</t>
  </si>
  <si>
    <t xml:space="preserve">SHK Service GmbH</t>
  </si>
  <si>
    <t xml:space="preserve">Außentüren / Tore</t>
  </si>
  <si>
    <t xml:space="preserve">Eingang / Tiefgarage</t>
  </si>
  <si>
    <t xml:space="preserve">Tor &amp; Türen AG</t>
  </si>
  <si>
    <t xml:space="preserve">Sprinkleranlage</t>
  </si>
  <si>
    <t xml:space="preserve">Lager EG</t>
  </si>
  <si>
    <t xml:space="preserve">SUMME (Geplante / Ist-Kosten)</t>
  </si>
  <si>
    <t xml:space="preserve">Ampel-Legende:   Überfällig = rot   |   Bald fällig (≤ 30 Tage) = orange   |   Im Blick (≤ 60 Tage) = gelb   |   OK = grün</t>
  </si>
  <si>
    <t xml:space="preserve">WARTUNGSBUDGET-RECHNER</t>
  </si>
  <si>
    <t xml:space="preserve">Jährliches Wartungsbudget schnell abschätzen — als Orientierung für Jahresplan und Soll-Ist-Vergleich</t>
  </si>
  <si>
    <t xml:space="preserve">EINGABEN  (blaue Felder anpassen)</t>
  </si>
  <si>
    <t xml:space="preserve">Anzahl ähnlicher Anlagen</t>
  </si>
  <si>
    <t xml:space="preserve">Kosten je Wartung (€)</t>
  </si>
  <si>
    <t xml:space="preserve">Intervall (Monate)</t>
  </si>
  <si>
    <t xml:space="preserve">Reserve (%)</t>
  </si>
  <si>
    <t xml:space="preserve">ERGEBNISSE</t>
  </si>
  <si>
    <t xml:space="preserve">Wartungszyklen pro Jahr</t>
  </si>
  <si>
    <t xml:space="preserve">Basisbudget pro Jahr (€)</t>
  </si>
  <si>
    <t xml:space="preserve">Reserve (€)</t>
  </si>
  <si>
    <t xml:space="preserve">Budget inkl. Reserve (€)</t>
  </si>
  <si>
    <t xml:space="preserve">Kosten pro Monat (€)</t>
  </si>
  <si>
    <t xml:space="preserve">Kosten pro Quartal (€)</t>
  </si>
  <si>
    <t xml:space="preserve">Hinweis: Dieser Rechner bildet nur wiederkehrende Wartungskosten ab. Größere Instandsetzungen, Ersatzinvestitionen und einmalige Sonderprüfungen sollten separat geplant und budgetiert werden.</t>
  </si>
  <si>
    <t xml:space="preserve">SOLL-IST-VERGLEICH – Wartungskosten</t>
  </si>
  <si>
    <t xml:space="preserve">Geplante Kosten vs. tatsächlich angefallene Kosten je Anlage</t>
  </si>
  <si>
    <t xml:space="preserve">Jahr</t>
  </si>
  <si>
    <t xml:space="preserve">Abweichung (€)</t>
  </si>
  <si>
    <t xml:space="preserve">Abweichung (%)</t>
  </si>
  <si>
    <t xml:space="preserve">Bewertung</t>
  </si>
  <si>
    <t xml:space="preserve">GESAMT</t>
  </si>
  <si>
    <t xml:space="preserve">ANLAGENVERZEICHNIS – Bestand erfassen</t>
  </si>
  <si>
    <t xml:space="preserve">Anlagen, Standorte, Dienstleister, Dokumente — vollständige Bestandserfassung</t>
  </si>
  <si>
    <t xml:space="preserve">Anlagen-ID</t>
  </si>
  <si>
    <t xml:space="preserve">Hersteller</t>
  </si>
  <si>
    <t xml:space="preserve">Baujahr</t>
  </si>
  <si>
    <t xml:space="preserve">Inbetriebnahme</t>
  </si>
  <si>
    <t xml:space="preserve">Vertragspartner</t>
  </si>
  <si>
    <t xml:space="preserve">Vertragsnummer</t>
  </si>
  <si>
    <t xml:space="preserve">Dokumentenablage</t>
  </si>
  <si>
    <t xml:space="preserve">Bemerkungen</t>
  </si>
  <si>
    <t xml:space="preserve">AN-001</t>
  </si>
  <si>
    <t xml:space="preserve">Viessmann</t>
  </si>
  <si>
    <t xml:space="preserve">VS-2015-001</t>
  </si>
  <si>
    <t xml:space="preserve">/Ordner/Heizung/</t>
  </si>
  <si>
    <t xml:space="preserve">AN-002</t>
  </si>
  <si>
    <t xml:space="preserve">Schindler</t>
  </si>
  <si>
    <t xml:space="preserve">AP-2018-042</t>
  </si>
  <si>
    <t xml:space="preserve">/Ordner/Aufzug/</t>
  </si>
  <si>
    <t xml:space="preserve">Zugang nur mit Fremdfirma</t>
  </si>
  <si>
    <t xml:space="preserve">AN-003</t>
  </si>
  <si>
    <t xml:space="preserve">Bosch</t>
  </si>
  <si>
    <t xml:space="preserve">BN-2019-007</t>
  </si>
  <si>
    <t xml:space="preserve">/Ordner/Brandschutz/</t>
  </si>
  <si>
    <t xml:space="preserve">AN-004</t>
  </si>
  <si>
    <t xml:space="preserve">Geze</t>
  </si>
  <si>
    <t xml:space="preserve">BN-2019-008</t>
  </si>
  <si>
    <t xml:space="preserve">/Ordner/Brandschutz/RWA/</t>
  </si>
  <si>
    <t xml:space="preserve">AN-005</t>
  </si>
  <si>
    <t xml:space="preserve">—</t>
  </si>
  <si>
    <t xml:space="preserve">/Ordner/Dach/</t>
  </si>
  <si>
    <t xml:space="preserve">Begehung mit Dachecker</t>
  </si>
  <si>
    <t xml:space="preserve">AN-006</t>
  </si>
  <si>
    <t xml:space="preserve">Trox</t>
  </si>
  <si>
    <t xml:space="preserve">KL-2017-012</t>
  </si>
  <si>
    <t xml:space="preserve">/Ordner/Lueftung/</t>
  </si>
  <si>
    <t xml:space="preserve">AN-007</t>
  </si>
  <si>
    <t xml:space="preserve">ABB</t>
  </si>
  <si>
    <t xml:space="preserve">EC-2014-003</t>
  </si>
  <si>
    <t xml:space="preserve">/Ordner/Elektro/</t>
  </si>
  <si>
    <t xml:space="preserve">E-Check alle 4 Jahre</t>
  </si>
  <si>
    <t xml:space="preserve">AN-008</t>
  </si>
  <si>
    <t xml:space="preserve">Fassade</t>
  </si>
  <si>
    <t xml:space="preserve">/Ordner/Fassade/</t>
  </si>
  <si>
    <t xml:space="preserve">Optische Kontrolle</t>
  </si>
  <si>
    <t xml:space="preserve">AN-009</t>
  </si>
  <si>
    <t xml:space="preserve">DM-2020-001</t>
  </si>
  <si>
    <t xml:space="preserve">AN-010</t>
  </si>
  <si>
    <t xml:space="preserve">Grohe</t>
  </si>
  <si>
    <t xml:space="preserve">SHK-2021-05</t>
  </si>
  <si>
    <t xml:space="preserve">/Ordner/Sanitaer/</t>
  </si>
  <si>
    <t xml:space="preserve">AN-011</t>
  </si>
  <si>
    <t xml:space="preserve">Eingang/Tiefgarage</t>
  </si>
  <si>
    <t xml:space="preserve">Hörmann</t>
  </si>
  <si>
    <t xml:space="preserve">TT-2016-009</t>
  </si>
  <si>
    <t xml:space="preserve">/Ordner/Tueren/</t>
  </si>
  <si>
    <t xml:space="preserve">Termin mit Mieter abstimmen</t>
  </si>
  <si>
    <t xml:space="preserve">AN-012</t>
  </si>
  <si>
    <t xml:space="preserve">Victaulic</t>
  </si>
  <si>
    <t xml:space="preserve">BN-2019-010</t>
  </si>
  <si>
    <t xml:space="preserve">HINWEISE &amp; ANLEITUNG – Wartungsplan Gebäude</t>
  </si>
  <si>
    <t xml:space="preserve">AUFBAU</t>
  </si>
  <si>
    <t xml:space="preserve">Tabellenblätter</t>
  </si>
  <si>
    <t xml:space="preserve">Wartungsplan (Hauptplan), Budget-Rechner, Soll-Ist-Vergleich, Anlagenverzeichnis</t>
  </si>
  <si>
    <t xml:space="preserve">Automatische Formeln</t>
  </si>
  <si>
    <t xml:space="preserve">Nächste Fälligkeit = EDATUM(Letzte Wartung, Intervall in Monaten)</t>
  </si>
  <si>
    <t xml:space="preserve">Verbleibende Tage: Nächste Fälligkeit minus HEUTE()</t>
  </si>
  <si>
    <t xml:space="preserve">Status-Ampel</t>
  </si>
  <si>
    <t xml:space="preserve">Überfällig (≤0 Tage) | Bald fällig (≤30 Tage) | Im Blick (≤60 Tage) | OK</t>
  </si>
  <si>
    <t xml:space="preserve">BEDIENUNG</t>
  </si>
  <si>
    <t xml:space="preserve">Neue Anlage</t>
  </si>
  <si>
    <t xml:space="preserve">Neue Zeile unterhalb der letzten Datenzeile einfügen, Formeln nach unten kopieren</t>
  </si>
  <si>
    <t xml:space="preserve">Nach jeder durchgeführten Maßnahme in Spalte H (Wartungsplan) aktualisieren</t>
  </si>
  <si>
    <t xml:space="preserve">Ist-Kosten</t>
  </si>
  <si>
    <t xml:space="preserve">Nach Rechnungseingang in Spalte O (Wartungsplan) bzw. Spalte D (Soll-Ist) eintragen</t>
  </si>
  <si>
    <t xml:space="preserve">Budget-Rechner</t>
  </si>
  <si>
    <t xml:space="preserve">Eingaben in gelb markierten Feldern auf Blatt 'Budget-Rechner' anpassen</t>
  </si>
  <si>
    <t xml:space="preserve">RECHTLICHE HINWEISE</t>
  </si>
  <si>
    <t xml:space="preserve">Betreiberpflichten</t>
  </si>
  <si>
    <t xml:space="preserve">Betriebssicherheitsverordnung (BetrSichV) und Arbeitsschutzgesetz (ArbSchG) beachten</t>
  </si>
  <si>
    <t xml:space="preserve">Kein Ersatz</t>
  </si>
  <si>
    <t xml:space="preserve">Dieses Tool ersetzt keine Rechtsberatung. Prüffristen hängen von Anlage, Nutzung und Organisation ab.</t>
  </si>
  <si>
    <t xml:space="preserve">Dokumentation</t>
  </si>
  <si>
    <t xml:space="preserve">Prüfberichte, Wartungsprotokolle und Rechnungen revisionssicher ablegen und referenzieren</t>
  </si>
  <si>
    <t xml:space="preserve">PRAXISTIPPS</t>
  </si>
  <si>
    <t xml:space="preserve">Aktualisierung</t>
  </si>
  <si>
    <t xml:space="preserve">Mindestens monatlich reviewen; besser: direkt nach jeder Maßnahme aktualisieren</t>
  </si>
  <si>
    <t xml:space="preserve">Priorisierung</t>
  </si>
  <si>
    <t xml:space="preserve">1. Sicherheit/Betreiberpflichten → 2. Ausfallkritische Anlagen → 3. Wirtschaftliche Auswirkungen</t>
  </si>
  <si>
    <t xml:space="preserve">Bündelung</t>
  </si>
  <si>
    <t xml:space="preserve">Mehrere Wartungen im selben Zeitraum effizient bündeln (Anfahrt, Abstimmung, Ressourcen)</t>
  </si>
  <si>
    <t xml:space="preserve">Vertretung</t>
  </si>
  <si>
    <t xml:space="preserve">Vertretungsregeln definieren — bei Ausfall der Verantwortlichen muss der Prozess weiterlaufen</t>
  </si>
  <si>
    <t xml:space="preserve">CAFM-Wechsel</t>
  </si>
  <si>
    <t xml:space="preserve">Ab ca. 50–100 Positionen, mehreren Standorten oder Automatisierungsbedarf CAFM-System prüfen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</si>
</sst>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dd\.mm\.yyyy"/>
    <numFmt numFmtId="167" formatCode="0&quot; Tage&quot;"/>
    <numFmt numFmtId="168" formatCode="#,##0&quot; €&quot;"/>
    <numFmt numFmtId="169" formatCode="#,##0&quot; €&quot;;\(#,##0&quot; €)&quot;;\-"/>
    <numFmt numFmtId="170" formatCode="0&quot; Monate&quot;"/>
    <numFmt numFmtId="171" formatCode="0%"/>
    <numFmt numFmtId="172" formatCode="0.00&quot; ×/Jahr&quot;"/>
    <numFmt numFmtId="173" formatCode="#,##0.00&quot; €&quot;"/>
    <numFmt numFmtId="174" formatCode="\+#,##0&quot; €&quot;;\-#,##0&quot; €&quot;;\-"/>
    <numFmt numFmtId="175" formatCode="\+0.0%;\-0.0%;\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EAF1FB"/>
        <bgColor rgb="FFF3EEFF"/>
      </patternFill>
    </fill>
    <fill>
      <patternFill patternType="solid">
        <fgColor rgb="FFFFFFFF"/>
        <bgColor rgb="FFF8F8F8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rgb="FFD6E4F0"/>
      </patternFill>
    </fill>
    <fill>
      <patternFill patternType="solid">
        <fgColor rgb="FFD6E4F0"/>
        <bgColor rgb="FFEAF1FB"/>
      </patternFill>
    </fill>
    <fill>
      <patternFill patternType="solid">
        <fgColor rgb="FFA9D18E"/>
        <bgColor rgb="FFAAAAAA"/>
      </patternFill>
    </fill>
    <fill>
      <patternFill patternType="solid">
        <fgColor rgb="FFF8F8F8"/>
        <bgColor rgb="FFFFFFFF"/>
      </patternFill>
    </fill>
    <fill>
      <patternFill patternType="solid">
        <fgColor rgb="FF7030A0"/>
        <bgColor rgb="FF993366"/>
      </patternFill>
    </fill>
    <fill>
      <patternFill patternType="solid">
        <fgColor rgb="FFF3EEFF"/>
        <bgColor rgb="FFEAF1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>
        <color rgb="FF2E5FA3"/>
      </left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6500"/>
        <sz val="1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7B6800"/>
        <sz val="10"/>
      </font>
      <fill>
        <patternFill>
          <bgColor rgb="FFFFFACD"/>
        </patternFill>
      </fill>
    </dxf>
    <dxf>
      <font>
        <name val="Arial"/>
        <charset val="1"/>
        <family val="0"/>
        <b val="1"/>
        <color rgb="FF375623"/>
        <sz val="1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B6800"/>
      <rgbColor rgb="FF800080"/>
      <rgbColor rgb="FF008080"/>
      <rgbColor rgb="FFA9D18E"/>
      <rgbColor rgb="FF808080"/>
      <rgbColor rgb="FF9999FF"/>
      <rgbColor rgb="FF7030A0"/>
      <rgbColor rgb="FFFFFACD"/>
      <rgbColor rgb="FFEAF1FB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8F8"/>
      <rgbColor rgb="FFC6EFCE"/>
      <rgbColor rgb="FFFFEB9C"/>
      <rgbColor rgb="FFF3EEFF"/>
      <rgbColor rgb="FFFF99CC"/>
      <rgbColor rgb="FFCC99FF"/>
      <rgbColor rgb="FFFFC7CE"/>
      <rgbColor rgb="FF3366FF"/>
      <rgbColor rgb="FF33CCCC"/>
      <rgbColor rgb="FF99CC00"/>
      <rgbColor rgb="FFFFCC00"/>
      <rgbColor rgb="FFFF8C00"/>
      <rgbColor rgb="FFFF6600"/>
      <rgbColor rgb="FF666666"/>
      <rgbColor rgb="FFAAAAAA"/>
      <rgbColor rgb="FF1F3864"/>
      <rgbColor rgb="FF00B050"/>
      <rgbColor rgb="FF003300"/>
      <rgbColor rgb="FF375623"/>
      <rgbColor rgb="FF9C65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O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8"/>
    <col collapsed="false" customWidth="true" hidden="false" outlineLevel="0" max="3" min="3" style="1" width="15"/>
    <col collapsed="false" customWidth="true" hidden="false" outlineLevel="0" max="4" min="4" style="1" width="14"/>
    <col collapsed="false" customWidth="true" hidden="false" outlineLevel="0" max="6" min="5" style="1" width="13"/>
    <col collapsed="false" customWidth="true" hidden="false" outlineLevel="0" max="11" min="7" style="1" width="14"/>
    <col collapsed="false" customWidth="true" hidden="false" outlineLevel="0" max="12" min="12" style="1" width="16"/>
    <col collapsed="false" customWidth="true" hidden="false" outlineLevel="0" max="13" min="13" style="1" width="18"/>
    <col collapsed="false" customWidth="true" hidden="false" outlineLevel="0" max="15" min="14" style="1" width="15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39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customFormat="false" ht="19.5" hidden="false" customHeight="true" outlineLevel="0" collapsed="false">
      <c r="A4" s="5" t="s">
        <v>17</v>
      </c>
      <c r="B4" s="5" t="s">
        <v>18</v>
      </c>
      <c r="C4" s="5" t="s">
        <v>19</v>
      </c>
      <c r="D4" s="6" t="s">
        <v>20</v>
      </c>
      <c r="E4" s="6" t="s">
        <v>21</v>
      </c>
      <c r="F4" s="6" t="s">
        <v>21</v>
      </c>
      <c r="G4" s="7" t="n">
        <v>12</v>
      </c>
      <c r="H4" s="8" t="n">
        <v>46068</v>
      </c>
      <c r="I4" s="8" t="n">
        <f aca="false">EDATE(H4,G4)</f>
        <v>46433</v>
      </c>
      <c r="J4" s="9" t="n">
        <f aca="true">I4-TODAY()</f>
        <v>308</v>
      </c>
      <c r="K4" s="10" t="str">
        <f aca="false">IF(J4&lt;=0,"Überfällig",IF(J4&lt;=30,"Bald fällig",IF(J4&lt;=60,"Im Blick","OK")))</f>
        <v>OK</v>
      </c>
      <c r="L4" s="5" t="s">
        <v>22</v>
      </c>
      <c r="M4" s="5" t="s">
        <v>23</v>
      </c>
      <c r="N4" s="11" t="n">
        <v>1200</v>
      </c>
      <c r="O4" s="12" t="n">
        <v>1150</v>
      </c>
    </row>
    <row r="5" customFormat="false" ht="19.5" hidden="false" customHeight="true" outlineLevel="0" collapsed="false">
      <c r="A5" s="13" t="s">
        <v>24</v>
      </c>
      <c r="B5" s="13" t="s">
        <v>25</v>
      </c>
      <c r="C5" s="13" t="s">
        <v>26</v>
      </c>
      <c r="D5" s="14" t="s">
        <v>20</v>
      </c>
      <c r="E5" s="14" t="s">
        <v>21</v>
      </c>
      <c r="F5" s="14" t="s">
        <v>21</v>
      </c>
      <c r="G5" s="15" t="n">
        <v>3</v>
      </c>
      <c r="H5" s="16" t="n">
        <v>46082</v>
      </c>
      <c r="I5" s="16" t="n">
        <f aca="false">EDATE(H5,G5)</f>
        <v>46174</v>
      </c>
      <c r="J5" s="17" t="n">
        <f aca="true">I5-TODAY()</f>
        <v>49</v>
      </c>
      <c r="K5" s="18" t="str">
        <f aca="false">IF(J5&lt;=0,"Überfällig",IF(J5&lt;=30,"Bald fällig",IF(J5&lt;=60,"Im Blick","OK")))</f>
        <v>Im Blick</v>
      </c>
      <c r="L5" s="13" t="s">
        <v>27</v>
      </c>
      <c r="M5" s="13" t="s">
        <v>28</v>
      </c>
      <c r="N5" s="19" t="n">
        <v>450</v>
      </c>
      <c r="O5" s="20" t="n">
        <v>0</v>
      </c>
    </row>
    <row r="6" customFormat="false" ht="19.5" hidden="false" customHeight="true" outlineLevel="0" collapsed="false">
      <c r="A6" s="5" t="s">
        <v>29</v>
      </c>
      <c r="B6" s="5" t="s">
        <v>30</v>
      </c>
      <c r="C6" s="5" t="s">
        <v>26</v>
      </c>
      <c r="D6" s="6" t="s">
        <v>20</v>
      </c>
      <c r="E6" s="6" t="s">
        <v>21</v>
      </c>
      <c r="F6" s="6" t="s">
        <v>21</v>
      </c>
      <c r="G6" s="7" t="n">
        <v>12</v>
      </c>
      <c r="H6" s="8" t="n">
        <v>46032</v>
      </c>
      <c r="I6" s="8" t="n">
        <f aca="false">EDATE(H6,G6)</f>
        <v>46397</v>
      </c>
      <c r="J6" s="9" t="n">
        <f aca="true">I6-TODAY()</f>
        <v>272</v>
      </c>
      <c r="K6" s="10" t="str">
        <f aca="false">IF(J6&lt;=0,"Überfällig",IF(J6&lt;=30,"Bald fällig",IF(J6&lt;=60,"Im Blick","OK")))</f>
        <v>OK</v>
      </c>
      <c r="L6" s="5" t="s">
        <v>31</v>
      </c>
      <c r="M6" s="5" t="s">
        <v>32</v>
      </c>
      <c r="N6" s="11" t="n">
        <v>900</v>
      </c>
      <c r="O6" s="12" t="n">
        <v>900</v>
      </c>
    </row>
    <row r="7" customFormat="false" ht="19.5" hidden="false" customHeight="true" outlineLevel="0" collapsed="false">
      <c r="A7" s="13" t="s">
        <v>33</v>
      </c>
      <c r="B7" s="13" t="s">
        <v>34</v>
      </c>
      <c r="C7" s="13" t="s">
        <v>26</v>
      </c>
      <c r="D7" s="14" t="s">
        <v>20</v>
      </c>
      <c r="E7" s="14" t="s">
        <v>21</v>
      </c>
      <c r="F7" s="14" t="s">
        <v>35</v>
      </c>
      <c r="G7" s="15" t="n">
        <v>12</v>
      </c>
      <c r="H7" s="16" t="n">
        <v>45966</v>
      </c>
      <c r="I7" s="16" t="n">
        <f aca="false">EDATE(H7,G7)</f>
        <v>46331</v>
      </c>
      <c r="J7" s="17" t="n">
        <f aca="true">I7-TODAY()</f>
        <v>206</v>
      </c>
      <c r="K7" s="18" t="str">
        <f aca="false">IF(J7&lt;=0,"Überfällig",IF(J7&lt;=30,"Bald fällig",IF(J7&lt;=60,"Im Blick","OK")))</f>
        <v>OK</v>
      </c>
      <c r="L7" s="13" t="s">
        <v>22</v>
      </c>
      <c r="M7" s="13" t="s">
        <v>32</v>
      </c>
      <c r="N7" s="19" t="n">
        <v>650</v>
      </c>
      <c r="O7" s="20" t="n">
        <v>640</v>
      </c>
    </row>
    <row r="8" customFormat="false" ht="19.5" hidden="false" customHeight="true" outlineLevel="0" collapsed="false">
      <c r="A8" s="5" t="s">
        <v>36</v>
      </c>
      <c r="B8" s="5" t="s">
        <v>37</v>
      </c>
      <c r="C8" s="5" t="s">
        <v>38</v>
      </c>
      <c r="D8" s="6" t="s">
        <v>39</v>
      </c>
      <c r="E8" s="6" t="s">
        <v>35</v>
      </c>
      <c r="F8" s="6" t="s">
        <v>35</v>
      </c>
      <c r="G8" s="7" t="n">
        <v>6</v>
      </c>
      <c r="H8" s="8" t="n">
        <v>46006</v>
      </c>
      <c r="I8" s="8" t="n">
        <f aca="false">EDATE(H8,G8)</f>
        <v>46188</v>
      </c>
      <c r="J8" s="9" t="n">
        <f aca="true">I8-TODAY()</f>
        <v>63</v>
      </c>
      <c r="K8" s="10" t="str">
        <f aca="false">IF(J8&lt;=0,"Überfällig",IF(J8&lt;=30,"Bald fällig",IF(J8&lt;=60,"Im Blick","OK")))</f>
        <v>OK</v>
      </c>
      <c r="L8" s="5" t="s">
        <v>40</v>
      </c>
      <c r="M8" s="5" t="s">
        <v>41</v>
      </c>
      <c r="N8" s="11" t="n">
        <v>300</v>
      </c>
      <c r="O8" s="12" t="n">
        <v>0</v>
      </c>
    </row>
    <row r="9" customFormat="false" ht="19.5" hidden="false" customHeight="true" outlineLevel="0" collapsed="false">
      <c r="A9" s="13" t="s">
        <v>42</v>
      </c>
      <c r="B9" s="13" t="s">
        <v>43</v>
      </c>
      <c r="C9" s="13" t="s">
        <v>19</v>
      </c>
      <c r="D9" s="14" t="s">
        <v>20</v>
      </c>
      <c r="E9" s="14" t="s">
        <v>21</v>
      </c>
      <c r="F9" s="14" t="s">
        <v>21</v>
      </c>
      <c r="G9" s="15" t="n">
        <v>6</v>
      </c>
      <c r="H9" s="16" t="n">
        <v>46042</v>
      </c>
      <c r="I9" s="16" t="n">
        <f aca="false">EDATE(H9,G9)</f>
        <v>46223</v>
      </c>
      <c r="J9" s="17" t="n">
        <f aca="true">I9-TODAY()</f>
        <v>98</v>
      </c>
      <c r="K9" s="18" t="str">
        <f aca="false">IF(J9&lt;=0,"Überfällig",IF(J9&lt;=30,"Bald fällig",IF(J9&lt;=60,"Im Blick","OK")))</f>
        <v>OK</v>
      </c>
      <c r="L9" s="13" t="s">
        <v>22</v>
      </c>
      <c r="M9" s="13" t="s">
        <v>44</v>
      </c>
      <c r="N9" s="19" t="n">
        <v>800</v>
      </c>
      <c r="O9" s="20" t="n">
        <v>0</v>
      </c>
    </row>
    <row r="10" customFormat="false" ht="19.5" hidden="false" customHeight="true" outlineLevel="0" collapsed="false">
      <c r="A10" s="5" t="s">
        <v>45</v>
      </c>
      <c r="B10" s="5" t="s">
        <v>46</v>
      </c>
      <c r="C10" s="5" t="s">
        <v>26</v>
      </c>
      <c r="D10" s="6" t="s">
        <v>20</v>
      </c>
      <c r="E10" s="6" t="s">
        <v>21</v>
      </c>
      <c r="F10" s="6" t="s">
        <v>21</v>
      </c>
      <c r="G10" s="7" t="n">
        <v>12</v>
      </c>
      <c r="H10" s="8" t="n">
        <v>45721</v>
      </c>
      <c r="I10" s="8" t="n">
        <f aca="false">EDATE(H10,G10)</f>
        <v>46086</v>
      </c>
      <c r="J10" s="9" t="n">
        <f aca="true">I10-TODAY()</f>
        <v>-39</v>
      </c>
      <c r="K10" s="10" t="str">
        <f aca="false">IF(J10&lt;=0,"Überfällig",IF(J10&lt;=30,"Bald fällig",IF(J10&lt;=60,"Im Blick","OK")))</f>
        <v>Überfällig</v>
      </c>
      <c r="L10" s="5" t="s">
        <v>31</v>
      </c>
      <c r="M10" s="5" t="s">
        <v>47</v>
      </c>
      <c r="N10" s="11" t="n">
        <v>600</v>
      </c>
      <c r="O10" s="12" t="n">
        <v>580</v>
      </c>
    </row>
    <row r="11" customFormat="false" ht="19.5" hidden="false" customHeight="true" outlineLevel="0" collapsed="false">
      <c r="A11" s="13" t="s">
        <v>48</v>
      </c>
      <c r="B11" s="13" t="s">
        <v>49</v>
      </c>
      <c r="C11" s="13" t="s">
        <v>38</v>
      </c>
      <c r="D11" s="14" t="s">
        <v>39</v>
      </c>
      <c r="E11" s="14" t="s">
        <v>50</v>
      </c>
      <c r="F11" s="14" t="s">
        <v>51</v>
      </c>
      <c r="G11" s="15" t="n">
        <v>24</v>
      </c>
      <c r="H11" s="16" t="n">
        <v>45809</v>
      </c>
      <c r="I11" s="16" t="n">
        <f aca="false">EDATE(H11,G11)</f>
        <v>46539</v>
      </c>
      <c r="J11" s="17" t="n">
        <f aca="true">I11-TODAY()</f>
        <v>414</v>
      </c>
      <c r="K11" s="18" t="str">
        <f aca="false">IF(J11&lt;=0,"Überfällig",IF(J11&lt;=30,"Bald fällig",IF(J11&lt;=60,"Im Blick","OK")))</f>
        <v>OK</v>
      </c>
      <c r="L11" s="13" t="s">
        <v>40</v>
      </c>
      <c r="M11" s="13" t="s">
        <v>41</v>
      </c>
      <c r="N11" s="19" t="n">
        <v>200</v>
      </c>
      <c r="O11" s="20" t="n">
        <v>0</v>
      </c>
    </row>
    <row r="12" customFormat="false" ht="19.5" hidden="false" customHeight="true" outlineLevel="0" collapsed="false">
      <c r="A12" s="5" t="s">
        <v>52</v>
      </c>
      <c r="B12" s="5" t="s">
        <v>53</v>
      </c>
      <c r="C12" s="5" t="s">
        <v>38</v>
      </c>
      <c r="D12" s="6" t="s">
        <v>39</v>
      </c>
      <c r="E12" s="6" t="s">
        <v>35</v>
      </c>
      <c r="F12" s="6" t="s">
        <v>35</v>
      </c>
      <c r="G12" s="7" t="n">
        <v>12</v>
      </c>
      <c r="H12" s="8" t="n">
        <v>45940</v>
      </c>
      <c r="I12" s="8" t="n">
        <f aca="false">EDATE(H12,G12)</f>
        <v>46305</v>
      </c>
      <c r="J12" s="9" t="n">
        <f aca="true">I12-TODAY()</f>
        <v>180</v>
      </c>
      <c r="K12" s="10" t="str">
        <f aca="false">IF(J12&lt;=0,"Überfällig",IF(J12&lt;=30,"Bald fällig",IF(J12&lt;=60,"Im Blick","OK")))</f>
        <v>OK</v>
      </c>
      <c r="L12" s="5" t="s">
        <v>22</v>
      </c>
      <c r="M12" s="5" t="s">
        <v>54</v>
      </c>
      <c r="N12" s="11" t="n">
        <v>350</v>
      </c>
      <c r="O12" s="12" t="n">
        <v>0</v>
      </c>
    </row>
    <row r="13" customFormat="false" ht="19.5" hidden="false" customHeight="true" outlineLevel="0" collapsed="false">
      <c r="A13" s="13" t="s">
        <v>55</v>
      </c>
      <c r="B13" s="13" t="s">
        <v>56</v>
      </c>
      <c r="C13" s="13" t="s">
        <v>57</v>
      </c>
      <c r="D13" s="14" t="s">
        <v>39</v>
      </c>
      <c r="E13" s="14" t="s">
        <v>35</v>
      </c>
      <c r="F13" s="14" t="s">
        <v>51</v>
      </c>
      <c r="G13" s="15" t="n">
        <v>12</v>
      </c>
      <c r="H13" s="16" t="n">
        <v>45992</v>
      </c>
      <c r="I13" s="16" t="n">
        <f aca="false">EDATE(H13,G13)</f>
        <v>46357</v>
      </c>
      <c r="J13" s="17" t="n">
        <f aca="true">I13-TODAY()</f>
        <v>232</v>
      </c>
      <c r="K13" s="18" t="str">
        <f aca="false">IF(J13&lt;=0,"Überfällig",IF(J13&lt;=30,"Bald fällig",IF(J13&lt;=60,"Im Blick","OK")))</f>
        <v>OK</v>
      </c>
      <c r="L13" s="13" t="s">
        <v>40</v>
      </c>
      <c r="M13" s="13" t="s">
        <v>58</v>
      </c>
      <c r="N13" s="19" t="n">
        <v>250</v>
      </c>
      <c r="O13" s="20" t="n">
        <v>0</v>
      </c>
    </row>
    <row r="14" customFormat="false" ht="19.5" hidden="false" customHeight="true" outlineLevel="0" collapsed="false">
      <c r="A14" s="5" t="s">
        <v>59</v>
      </c>
      <c r="B14" s="5" t="s">
        <v>60</v>
      </c>
      <c r="C14" s="5" t="s">
        <v>26</v>
      </c>
      <c r="D14" s="6" t="s">
        <v>20</v>
      </c>
      <c r="E14" s="6" t="s">
        <v>21</v>
      </c>
      <c r="F14" s="6" t="s">
        <v>35</v>
      </c>
      <c r="G14" s="7" t="n">
        <v>6</v>
      </c>
      <c r="H14" s="8" t="n">
        <v>45976</v>
      </c>
      <c r="I14" s="8" t="n">
        <f aca="false">EDATE(H14,G14)</f>
        <v>46157</v>
      </c>
      <c r="J14" s="9" t="n">
        <f aca="true">I14-TODAY()</f>
        <v>32</v>
      </c>
      <c r="K14" s="10" t="str">
        <f aca="false">IF(J14&lt;=0,"Überfällig",IF(J14&lt;=30,"Bald fällig",IF(J14&lt;=60,"Im Blick","OK")))</f>
        <v>Im Blick</v>
      </c>
      <c r="L14" s="5" t="s">
        <v>22</v>
      </c>
      <c r="M14" s="5" t="s">
        <v>61</v>
      </c>
      <c r="N14" s="11" t="n">
        <v>380</v>
      </c>
      <c r="O14" s="12" t="n">
        <v>0</v>
      </c>
    </row>
    <row r="15" customFormat="false" ht="19.5" hidden="false" customHeight="true" outlineLevel="0" collapsed="false">
      <c r="A15" s="13" t="s">
        <v>62</v>
      </c>
      <c r="B15" s="13" t="s">
        <v>63</v>
      </c>
      <c r="C15" s="13" t="s">
        <v>26</v>
      </c>
      <c r="D15" s="14" t="s">
        <v>20</v>
      </c>
      <c r="E15" s="14" t="s">
        <v>21</v>
      </c>
      <c r="F15" s="14" t="s">
        <v>21</v>
      </c>
      <c r="G15" s="15" t="n">
        <v>12</v>
      </c>
      <c r="H15" s="16" t="n">
        <v>46073</v>
      </c>
      <c r="I15" s="16" t="n">
        <f aca="false">EDATE(H15,G15)</f>
        <v>46438</v>
      </c>
      <c r="J15" s="17" t="n">
        <f aca="true">I15-TODAY()</f>
        <v>313</v>
      </c>
      <c r="K15" s="18" t="str">
        <f aca="false">IF(J15&lt;=0,"Überfällig",IF(J15&lt;=30,"Bald fällig",IF(J15&lt;=60,"Im Blick","OK")))</f>
        <v>OK</v>
      </c>
      <c r="L15" s="13" t="s">
        <v>31</v>
      </c>
      <c r="M15" s="13" t="s">
        <v>32</v>
      </c>
      <c r="N15" s="19" t="n">
        <v>700</v>
      </c>
      <c r="O15" s="20" t="n">
        <v>680</v>
      </c>
    </row>
    <row r="16" customFormat="false" ht="21.75" hidden="false" customHeight="true" outlineLevel="0" collapsed="false">
      <c r="A16" s="21" t="s">
        <v>64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 t="n">
        <f aca="false">SUM(N4:N15)</f>
        <v>6780</v>
      </c>
      <c r="O16" s="22" t="n">
        <f aca="false">SUM(O4:O15)</f>
        <v>3950</v>
      </c>
    </row>
    <row r="18" customFormat="false" ht="15" hidden="false" customHeight="true" outlineLevel="0" collapsed="false">
      <c r="A18" s="23" t="s">
        <v>65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</sheetData>
  <mergeCells count="4">
    <mergeCell ref="A1:O1"/>
    <mergeCell ref="A2:O2"/>
    <mergeCell ref="A16:M16"/>
    <mergeCell ref="A18:O18"/>
  </mergeCells>
  <conditionalFormatting sqref="K4:K15">
    <cfRule type="expression" priority="2" aboveAverage="0" equalAverage="0" bottom="0" percent="0" rank="0" text="" dxfId="0">
      <formula>K4="Überfällig"</formula>
    </cfRule>
    <cfRule type="expression" priority="3" aboveAverage="0" equalAverage="0" bottom="0" percent="0" rank="0" text="" dxfId="1">
      <formula>K4="Bald fällig"</formula>
    </cfRule>
    <cfRule type="expression" priority="4" aboveAverage="0" equalAverage="0" bottom="0" percent="0" rank="0" text="" dxfId="2">
      <formula>K4="Im Blick"</formula>
    </cfRule>
    <cfRule type="expression" priority="5" aboveAverage="0" equalAverage="0" bottom="0" percent="0" rank="0" text="" dxfId="3">
      <formula>K4="OK"</formula>
    </cfRule>
  </conditionalFormatting>
  <conditionalFormatting sqref="E4:E15">
    <cfRule type="expression" priority="6" aboveAverage="0" equalAverage="0" bottom="0" percent="0" rank="0" text="" dxfId="0">
      <formula>E4="Hoch"</formula>
    </cfRule>
    <cfRule type="expression" priority="7" aboveAverage="0" equalAverage="0" bottom="0" percent="0" rank="0" text="" dxfId="1">
      <formula>E4="Mittel"</formula>
    </cfRule>
    <cfRule type="expression" priority="8" aboveAverage="0" equalAverage="0" bottom="0" percent="0" rank="0" text="" dxfId="3">
      <formula>E4="Niedrig"</formula>
    </cfRule>
  </conditionalFormatting>
  <conditionalFormatting sqref="D4:D15">
    <cfRule type="expression" priority="9" aboveAverage="0" equalAverage="0" bottom="0" percent="0" rank="0" text="" dxfId="0">
      <formula>D4="Ja"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22"/>
    <col collapsed="false" customWidth="true" hidden="false" outlineLevel="0" max="3" min="3" style="1" width="28"/>
    <col collapsed="false" customWidth="true" hidden="false" outlineLevel="0" max="4" min="4" style="1" width="22"/>
  </cols>
  <sheetData>
    <row r="1" customFormat="false" ht="36" hidden="false" customHeight="true" outlineLevel="0" collapsed="false">
      <c r="A1" s="2" t="s">
        <v>66</v>
      </c>
      <c r="B1" s="2"/>
      <c r="C1" s="2"/>
      <c r="D1" s="2"/>
    </row>
    <row r="2" customFormat="false" ht="18" hidden="false" customHeight="true" outlineLevel="0" collapsed="false">
      <c r="A2" s="3" t="s">
        <v>67</v>
      </c>
      <c r="B2" s="3"/>
      <c r="C2" s="3"/>
      <c r="D2" s="3"/>
    </row>
    <row r="4" customFormat="false" ht="25.5" hidden="false" customHeight="true" outlineLevel="0" collapsed="false">
      <c r="A4" s="24" t="s">
        <v>68</v>
      </c>
      <c r="B4" s="24"/>
      <c r="C4" s="24"/>
      <c r="D4" s="24"/>
    </row>
    <row r="5" customFormat="false" ht="21.75" hidden="false" customHeight="true" outlineLevel="0" collapsed="false">
      <c r="A5" s="25" t="s">
        <v>69</v>
      </c>
      <c r="B5" s="26" t="n">
        <v>5</v>
      </c>
      <c r="C5" s="27"/>
      <c r="D5" s="27"/>
    </row>
    <row r="6" customFormat="false" ht="21.75" hidden="false" customHeight="true" outlineLevel="0" collapsed="false">
      <c r="A6" s="25" t="s">
        <v>70</v>
      </c>
      <c r="B6" s="28" t="n">
        <v>450</v>
      </c>
      <c r="C6" s="27"/>
      <c r="D6" s="27"/>
    </row>
    <row r="7" customFormat="false" ht="21.75" hidden="false" customHeight="true" outlineLevel="0" collapsed="false">
      <c r="A7" s="25" t="s">
        <v>71</v>
      </c>
      <c r="B7" s="29" t="n">
        <v>12</v>
      </c>
      <c r="C7" s="27"/>
      <c r="D7" s="27"/>
    </row>
    <row r="8" customFormat="false" ht="21.75" hidden="false" customHeight="true" outlineLevel="0" collapsed="false">
      <c r="A8" s="25" t="s">
        <v>72</v>
      </c>
      <c r="B8" s="30" t="n">
        <v>10</v>
      </c>
      <c r="C8" s="27"/>
      <c r="D8" s="27"/>
    </row>
    <row r="10" customFormat="false" ht="25.5" hidden="false" customHeight="true" outlineLevel="0" collapsed="false">
      <c r="A10" s="24" t="s">
        <v>73</v>
      </c>
      <c r="B10" s="24"/>
      <c r="C10" s="24"/>
      <c r="D10" s="24"/>
    </row>
    <row r="11" customFormat="false" ht="21.75" hidden="false" customHeight="true" outlineLevel="0" collapsed="false">
      <c r="A11" s="25" t="s">
        <v>74</v>
      </c>
      <c r="B11" s="31" t="n">
        <f aca="false">IFERROR(12/B7,0)</f>
        <v>1</v>
      </c>
      <c r="C11" s="27"/>
      <c r="D11" s="27"/>
    </row>
    <row r="12" customFormat="false" ht="21.75" hidden="false" customHeight="true" outlineLevel="0" collapsed="false">
      <c r="A12" s="25" t="s">
        <v>75</v>
      </c>
      <c r="B12" s="32" t="n">
        <f aca="false">IFERROR(B5*B6*(12/B7),0)</f>
        <v>2250</v>
      </c>
      <c r="C12" s="27"/>
      <c r="D12" s="27"/>
    </row>
    <row r="13" customFormat="false" ht="21.75" hidden="false" customHeight="true" outlineLevel="0" collapsed="false">
      <c r="A13" s="25" t="s">
        <v>76</v>
      </c>
      <c r="B13" s="32" t="n">
        <f aca="false">IFERROR(B12*B8,0)</f>
        <v>22500</v>
      </c>
      <c r="C13" s="27"/>
      <c r="D13" s="27"/>
    </row>
    <row r="14" customFormat="false" ht="25.5" hidden="false" customHeight="true" outlineLevel="0" collapsed="false">
      <c r="A14" s="33" t="s">
        <v>77</v>
      </c>
      <c r="B14" s="34" t="n">
        <f aca="false">IFERROR(B12+B13,0)</f>
        <v>24750</v>
      </c>
      <c r="C14" s="27"/>
      <c r="D14" s="27"/>
    </row>
    <row r="15" customFormat="false" ht="25.5" hidden="false" customHeight="true" outlineLevel="0" collapsed="false">
      <c r="A15" s="33" t="s">
        <v>78</v>
      </c>
      <c r="B15" s="34" t="n">
        <f aca="false">IFERROR(B14/12,0)</f>
        <v>2062.5</v>
      </c>
      <c r="C15" s="27"/>
      <c r="D15" s="27"/>
    </row>
    <row r="16" customFormat="false" ht="21.75" hidden="false" customHeight="true" outlineLevel="0" collapsed="false">
      <c r="A16" s="25" t="s">
        <v>79</v>
      </c>
      <c r="B16" s="32" t="n">
        <f aca="false">IFERROR(B14/4,0)</f>
        <v>6187.5</v>
      </c>
      <c r="C16" s="27"/>
      <c r="D16" s="27"/>
    </row>
    <row r="18" customFormat="false" ht="18" hidden="false" customHeight="true" outlineLevel="0" collapsed="false">
      <c r="A18" s="35" t="s">
        <v>80</v>
      </c>
      <c r="B18" s="35"/>
      <c r="C18" s="35"/>
      <c r="D18" s="35"/>
    </row>
    <row r="19" customFormat="false" ht="18" hidden="false" customHeight="true" outlineLevel="0" collapsed="false">
      <c r="A19" s="35"/>
      <c r="B19" s="35"/>
      <c r="C19" s="35"/>
      <c r="D19" s="35"/>
    </row>
    <row r="20" customFormat="false" ht="18" hidden="false" customHeight="true" outlineLevel="0" collapsed="false">
      <c r="A20" s="35"/>
      <c r="B20" s="35"/>
      <c r="C20" s="35"/>
      <c r="D20" s="35"/>
    </row>
  </sheetData>
  <mergeCells count="15">
    <mergeCell ref="A1:D1"/>
    <mergeCell ref="A2:D2"/>
    <mergeCell ref="A4:D4"/>
    <mergeCell ref="C5:D5"/>
    <mergeCell ref="C6:D6"/>
    <mergeCell ref="C7:D7"/>
    <mergeCell ref="C8:D8"/>
    <mergeCell ref="A10:D10"/>
    <mergeCell ref="C11:D11"/>
    <mergeCell ref="C12:D12"/>
    <mergeCell ref="C13:D13"/>
    <mergeCell ref="C14:D14"/>
    <mergeCell ref="C15:D15"/>
    <mergeCell ref="C16:D16"/>
    <mergeCell ref="A18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8C00"/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  <col collapsed="false" customWidth="true" hidden="false" outlineLevel="0" max="4" min="3" style="1" width="15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22"/>
  </cols>
  <sheetData>
    <row r="1" customFormat="false" ht="36" hidden="false" customHeight="true" outlineLevel="0" collapsed="false">
      <c r="A1" s="2" t="s">
        <v>81</v>
      </c>
      <c r="B1" s="2"/>
      <c r="C1" s="2"/>
      <c r="D1" s="2"/>
      <c r="E1" s="2"/>
      <c r="F1" s="2"/>
      <c r="G1" s="2"/>
    </row>
    <row r="2" customFormat="false" ht="18" hidden="false" customHeight="true" outlineLevel="0" collapsed="false">
      <c r="A2" s="3" t="s">
        <v>82</v>
      </c>
      <c r="B2" s="3"/>
      <c r="C2" s="3"/>
      <c r="D2" s="3"/>
      <c r="E2" s="3"/>
      <c r="F2" s="3"/>
      <c r="G2" s="3"/>
    </row>
    <row r="3" customFormat="false" ht="36" hidden="false" customHeight="true" outlineLevel="0" collapsed="false">
      <c r="A3" s="4" t="s">
        <v>2</v>
      </c>
      <c r="B3" s="4" t="s">
        <v>83</v>
      </c>
      <c r="C3" s="4" t="s">
        <v>15</v>
      </c>
      <c r="D3" s="4" t="s">
        <v>16</v>
      </c>
      <c r="E3" s="4" t="s">
        <v>84</v>
      </c>
      <c r="F3" s="4" t="s">
        <v>85</v>
      </c>
      <c r="G3" s="4" t="s">
        <v>86</v>
      </c>
    </row>
    <row r="4" customFormat="false" ht="19.5" hidden="false" customHeight="true" outlineLevel="0" collapsed="false">
      <c r="A4" s="5" t="s">
        <v>17</v>
      </c>
      <c r="B4" s="7" t="n">
        <v>2026</v>
      </c>
      <c r="C4" s="11" t="n">
        <v>1200</v>
      </c>
      <c r="D4" s="12" t="n">
        <v>1150</v>
      </c>
      <c r="E4" s="36" t="n">
        <f aca="false">D4-C4</f>
        <v>-50</v>
      </c>
      <c r="F4" s="37" t="n">
        <f aca="false">IFERROR(E4/C4,"-")</f>
        <v>-0.0416666666666667</v>
      </c>
      <c r="G4" s="10" t="str">
        <f aca="false">IF(D4=0,"Noch offen",IF(E4=0,"Im Plan",IF(E4&gt;0,"Über Budget","Unter Budget")))</f>
        <v>Unter Budget</v>
      </c>
    </row>
    <row r="5" customFormat="false" ht="19.5" hidden="false" customHeight="true" outlineLevel="0" collapsed="false">
      <c r="A5" s="13" t="s">
        <v>24</v>
      </c>
      <c r="B5" s="15" t="n">
        <v>2026</v>
      </c>
      <c r="C5" s="19" t="n">
        <v>450</v>
      </c>
      <c r="D5" s="20" t="n">
        <v>0</v>
      </c>
      <c r="E5" s="38" t="n">
        <f aca="false">D5-C5</f>
        <v>-450</v>
      </c>
      <c r="F5" s="39" t="n">
        <f aca="false">IFERROR(E5/C5,"-")</f>
        <v>-1</v>
      </c>
      <c r="G5" s="18" t="str">
        <f aca="false">IF(D5=0,"Noch offen",IF(E5=0,"Im Plan",IF(E5&gt;0,"Über Budget","Unter Budget")))</f>
        <v>Noch offen</v>
      </c>
    </row>
    <row r="6" customFormat="false" ht="19.5" hidden="false" customHeight="true" outlineLevel="0" collapsed="false">
      <c r="A6" s="5" t="s">
        <v>29</v>
      </c>
      <c r="B6" s="7" t="n">
        <v>2026</v>
      </c>
      <c r="C6" s="11" t="n">
        <v>900</v>
      </c>
      <c r="D6" s="12" t="n">
        <v>900</v>
      </c>
      <c r="E6" s="36" t="n">
        <f aca="false">D6-C6</f>
        <v>0</v>
      </c>
      <c r="F6" s="37" t="n">
        <f aca="false">IFERROR(E6/C6,"-")</f>
        <v>0</v>
      </c>
      <c r="G6" s="10" t="str">
        <f aca="false">IF(D6=0,"Noch offen",IF(E6=0,"Im Plan",IF(E6&gt;0,"Über Budget","Unter Budget")))</f>
        <v>Im Plan</v>
      </c>
    </row>
    <row r="7" customFormat="false" ht="19.5" hidden="false" customHeight="true" outlineLevel="0" collapsed="false">
      <c r="A7" s="13" t="s">
        <v>33</v>
      </c>
      <c r="B7" s="15" t="n">
        <v>2026</v>
      </c>
      <c r="C7" s="19" t="n">
        <v>650</v>
      </c>
      <c r="D7" s="20" t="n">
        <v>640</v>
      </c>
      <c r="E7" s="38" t="n">
        <f aca="false">D7-C7</f>
        <v>-10</v>
      </c>
      <c r="F7" s="39" t="n">
        <f aca="false">IFERROR(E7/C7,"-")</f>
        <v>-0.0153846153846154</v>
      </c>
      <c r="G7" s="18" t="str">
        <f aca="false">IF(D7=0,"Noch offen",IF(E7=0,"Im Plan",IF(E7&gt;0,"Über Budget","Unter Budget")))</f>
        <v>Unter Budget</v>
      </c>
    </row>
    <row r="8" customFormat="false" ht="19.5" hidden="false" customHeight="true" outlineLevel="0" collapsed="false">
      <c r="A8" s="5" t="s">
        <v>36</v>
      </c>
      <c r="B8" s="7" t="n">
        <v>2026</v>
      </c>
      <c r="C8" s="11" t="n">
        <v>300</v>
      </c>
      <c r="D8" s="12" t="n">
        <v>0</v>
      </c>
      <c r="E8" s="36" t="n">
        <f aca="false">D8-C8</f>
        <v>-300</v>
      </c>
      <c r="F8" s="37" t="n">
        <f aca="false">IFERROR(E8/C8,"-")</f>
        <v>-1</v>
      </c>
      <c r="G8" s="10" t="str">
        <f aca="false">IF(D8=0,"Noch offen",IF(E8=0,"Im Plan",IF(E8&gt;0,"Über Budget","Unter Budget")))</f>
        <v>Noch offen</v>
      </c>
    </row>
    <row r="9" customFormat="false" ht="19.5" hidden="false" customHeight="true" outlineLevel="0" collapsed="false">
      <c r="A9" s="13" t="s">
        <v>42</v>
      </c>
      <c r="B9" s="15" t="n">
        <v>2026</v>
      </c>
      <c r="C9" s="19" t="n">
        <v>800</v>
      </c>
      <c r="D9" s="20" t="n">
        <v>0</v>
      </c>
      <c r="E9" s="38" t="n">
        <f aca="false">D9-C9</f>
        <v>-800</v>
      </c>
      <c r="F9" s="39" t="n">
        <f aca="false">IFERROR(E9/C9,"-")</f>
        <v>-1</v>
      </c>
      <c r="G9" s="18" t="str">
        <f aca="false">IF(D9=0,"Noch offen",IF(E9=0,"Im Plan",IF(E9&gt;0,"Über Budget","Unter Budget")))</f>
        <v>Noch offen</v>
      </c>
    </row>
    <row r="10" customFormat="false" ht="19.5" hidden="false" customHeight="true" outlineLevel="0" collapsed="false">
      <c r="A10" s="5" t="s">
        <v>45</v>
      </c>
      <c r="B10" s="7" t="n">
        <v>2026</v>
      </c>
      <c r="C10" s="11" t="n">
        <v>600</v>
      </c>
      <c r="D10" s="12" t="n">
        <v>580</v>
      </c>
      <c r="E10" s="36" t="n">
        <f aca="false">D10-C10</f>
        <v>-20</v>
      </c>
      <c r="F10" s="37" t="n">
        <f aca="false">IFERROR(E10/C10,"-")</f>
        <v>-0.0333333333333333</v>
      </c>
      <c r="G10" s="10" t="str">
        <f aca="false">IF(D10=0,"Noch offen",IF(E10=0,"Im Plan",IF(E10&gt;0,"Über Budget","Unter Budget")))</f>
        <v>Unter Budget</v>
      </c>
    </row>
    <row r="11" customFormat="false" ht="19.5" hidden="false" customHeight="true" outlineLevel="0" collapsed="false">
      <c r="A11" s="13" t="s">
        <v>48</v>
      </c>
      <c r="B11" s="15" t="n">
        <v>2026</v>
      </c>
      <c r="C11" s="19" t="n">
        <v>200</v>
      </c>
      <c r="D11" s="20" t="n">
        <v>0</v>
      </c>
      <c r="E11" s="38" t="n">
        <f aca="false">D11-C11</f>
        <v>-200</v>
      </c>
      <c r="F11" s="39" t="n">
        <f aca="false">IFERROR(E11/C11,"-")</f>
        <v>-1</v>
      </c>
      <c r="G11" s="18" t="str">
        <f aca="false">IF(D11=0,"Noch offen",IF(E11=0,"Im Plan",IF(E11&gt;0,"Über Budget","Unter Budget")))</f>
        <v>Noch offen</v>
      </c>
    </row>
    <row r="12" customFormat="false" ht="19.5" hidden="false" customHeight="true" outlineLevel="0" collapsed="false">
      <c r="A12" s="5" t="s">
        <v>52</v>
      </c>
      <c r="B12" s="7" t="n">
        <v>2026</v>
      </c>
      <c r="C12" s="11" t="n">
        <v>350</v>
      </c>
      <c r="D12" s="12" t="n">
        <v>0</v>
      </c>
      <c r="E12" s="36" t="n">
        <f aca="false">D12-C12</f>
        <v>-350</v>
      </c>
      <c r="F12" s="37" t="n">
        <f aca="false">IFERROR(E12/C12,"-")</f>
        <v>-1</v>
      </c>
      <c r="G12" s="10" t="str">
        <f aca="false">IF(D12=0,"Noch offen",IF(E12=0,"Im Plan",IF(E12&gt;0,"Über Budget","Unter Budget")))</f>
        <v>Noch offen</v>
      </c>
    </row>
    <row r="13" customFormat="false" ht="19.5" hidden="false" customHeight="true" outlineLevel="0" collapsed="false">
      <c r="A13" s="13" t="s">
        <v>55</v>
      </c>
      <c r="B13" s="15" t="n">
        <v>2026</v>
      </c>
      <c r="C13" s="19" t="n">
        <v>250</v>
      </c>
      <c r="D13" s="20" t="n">
        <v>0</v>
      </c>
      <c r="E13" s="38" t="n">
        <f aca="false">D13-C13</f>
        <v>-250</v>
      </c>
      <c r="F13" s="39" t="n">
        <f aca="false">IFERROR(E13/C13,"-")</f>
        <v>-1</v>
      </c>
      <c r="G13" s="18" t="str">
        <f aca="false">IF(D13=0,"Noch offen",IF(E13=0,"Im Plan",IF(E13&gt;0,"Über Budget","Unter Budget")))</f>
        <v>Noch offen</v>
      </c>
    </row>
    <row r="14" customFormat="false" ht="19.5" hidden="false" customHeight="true" outlineLevel="0" collapsed="false">
      <c r="A14" s="5" t="s">
        <v>59</v>
      </c>
      <c r="B14" s="7" t="n">
        <v>2026</v>
      </c>
      <c r="C14" s="11" t="n">
        <v>380</v>
      </c>
      <c r="D14" s="12" t="n">
        <v>0</v>
      </c>
      <c r="E14" s="36" t="n">
        <f aca="false">D14-C14</f>
        <v>-380</v>
      </c>
      <c r="F14" s="37" t="n">
        <f aca="false">IFERROR(E14/C14,"-")</f>
        <v>-1</v>
      </c>
      <c r="G14" s="10" t="str">
        <f aca="false">IF(D14=0,"Noch offen",IF(E14=0,"Im Plan",IF(E14&gt;0,"Über Budget","Unter Budget")))</f>
        <v>Noch offen</v>
      </c>
    </row>
    <row r="15" customFormat="false" ht="19.5" hidden="false" customHeight="true" outlineLevel="0" collapsed="false">
      <c r="A15" s="13" t="s">
        <v>62</v>
      </c>
      <c r="B15" s="15" t="n">
        <v>2026</v>
      </c>
      <c r="C15" s="19" t="n">
        <v>700</v>
      </c>
      <c r="D15" s="20" t="n">
        <v>680</v>
      </c>
      <c r="E15" s="38" t="n">
        <f aca="false">D15-C15</f>
        <v>-20</v>
      </c>
      <c r="F15" s="39" t="n">
        <f aca="false">IFERROR(E15/C15,"-")</f>
        <v>-0.0285714285714286</v>
      </c>
      <c r="G15" s="18" t="str">
        <f aca="false">IF(D15=0,"Noch offen",IF(E15=0,"Im Plan",IF(E15&gt;0,"Über Budget","Unter Budget")))</f>
        <v>Unter Budget</v>
      </c>
    </row>
    <row r="16" customFormat="false" ht="21.75" hidden="false" customHeight="true" outlineLevel="0" collapsed="false">
      <c r="A16" s="40" t="s">
        <v>87</v>
      </c>
      <c r="B16" s="40"/>
      <c r="C16" s="22" t="n">
        <f aca="false">SUM(C4:C15)</f>
        <v>6780</v>
      </c>
      <c r="D16" s="22" t="n">
        <f aca="false">SUM(D4:D15)</f>
        <v>3950</v>
      </c>
      <c r="E16" s="22" t="n">
        <f aca="false">SUM(E4:E15)</f>
        <v>-2830</v>
      </c>
      <c r="F16" s="41" t="n">
        <f aca="false">IFERROR(E16/C16,0)</f>
        <v>-0.41740412979351</v>
      </c>
      <c r="G16" s="42"/>
    </row>
  </sheetData>
  <mergeCells count="3">
    <mergeCell ref="A1:G1"/>
    <mergeCell ref="A2:G2"/>
    <mergeCell ref="A16:B16"/>
  </mergeCells>
  <conditionalFormatting sqref="G4:G15">
    <cfRule type="expression" priority="2" aboveAverage="0" equalAverage="0" bottom="0" percent="0" rank="0" text="" dxfId="0">
      <formula>G4="Über Budget"</formula>
    </cfRule>
    <cfRule type="expression" priority="3" aboveAverage="0" equalAverage="0" bottom="0" percent="0" rank="0" text="" dxfId="3">
      <formula>G4="Im Plan"</formula>
    </cfRule>
    <cfRule type="expression" priority="4" aboveAverage="0" equalAverage="0" bottom="0" percent="0" rank="0" text="" dxfId="3">
      <formula>G4="Unter Budget"</formula>
    </cfRule>
    <cfRule type="expression" priority="5" aboveAverage="0" equalAverage="0" bottom="0" percent="0" rank="0" text="" dxfId="2">
      <formula>G4="Noch offen"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4"/>
    <col collapsed="false" customWidth="true" hidden="false" outlineLevel="0" max="3" min="3" style="1" width="18"/>
    <col collapsed="false" customWidth="true" hidden="false" outlineLevel="0" max="4" min="4" style="1" width="15"/>
    <col collapsed="false" customWidth="true" hidden="false" outlineLevel="0" max="5" min="5" style="1" width="18"/>
    <col collapsed="false" customWidth="true" hidden="false" outlineLevel="0" max="6" min="6" style="1" width="10"/>
    <col collapsed="false" customWidth="true" hidden="false" outlineLevel="0" max="7" min="7" style="1" width="14"/>
    <col collapsed="false" customWidth="true" hidden="false" outlineLevel="0" max="8" min="8" style="1" width="20"/>
    <col collapsed="false" customWidth="true" hidden="false" outlineLevel="0" max="9" min="9" style="1" width="16"/>
    <col collapsed="false" customWidth="true" hidden="false" outlineLevel="0" max="10" min="10" style="1" width="14"/>
    <col collapsed="false" customWidth="true" hidden="false" outlineLevel="0" max="11" min="11" style="1" width="13"/>
    <col collapsed="false" customWidth="true" hidden="false" outlineLevel="0" max="12" min="12" style="1" width="24"/>
    <col collapsed="false" customWidth="true" hidden="false" outlineLevel="0" max="13" min="13" style="1" width="28"/>
  </cols>
  <sheetData>
    <row r="1" customFormat="false" ht="36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8" hidden="false" customHeight="true" outlineLevel="0" collapsed="false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36" hidden="false" customHeight="true" outlineLevel="0" collapsed="false">
      <c r="A3" s="43" t="s">
        <v>90</v>
      </c>
      <c r="B3" s="43" t="s">
        <v>2</v>
      </c>
      <c r="C3" s="43" t="s">
        <v>3</v>
      </c>
      <c r="D3" s="43" t="s">
        <v>4</v>
      </c>
      <c r="E3" s="43" t="s">
        <v>91</v>
      </c>
      <c r="F3" s="43" t="s">
        <v>92</v>
      </c>
      <c r="G3" s="43" t="s">
        <v>93</v>
      </c>
      <c r="H3" s="43" t="s">
        <v>94</v>
      </c>
      <c r="I3" s="43" t="s">
        <v>95</v>
      </c>
      <c r="J3" s="43" t="s">
        <v>5</v>
      </c>
      <c r="K3" s="43" t="s">
        <v>7</v>
      </c>
      <c r="L3" s="43" t="s">
        <v>96</v>
      </c>
      <c r="M3" s="43" t="s">
        <v>97</v>
      </c>
    </row>
    <row r="4" customFormat="false" ht="19.5" hidden="false" customHeight="true" outlineLevel="0" collapsed="false">
      <c r="A4" s="44" t="s">
        <v>98</v>
      </c>
      <c r="B4" s="45" t="s">
        <v>17</v>
      </c>
      <c r="C4" s="45" t="s">
        <v>18</v>
      </c>
      <c r="D4" s="45" t="s">
        <v>19</v>
      </c>
      <c r="E4" s="45" t="s">
        <v>99</v>
      </c>
      <c r="F4" s="44" t="n">
        <v>2015</v>
      </c>
      <c r="G4" s="46" t="n">
        <v>42064</v>
      </c>
      <c r="H4" s="45" t="s">
        <v>23</v>
      </c>
      <c r="I4" s="45" t="s">
        <v>100</v>
      </c>
      <c r="J4" s="44" t="s">
        <v>20</v>
      </c>
      <c r="K4" s="44" t="s">
        <v>21</v>
      </c>
      <c r="L4" s="45" t="s">
        <v>101</v>
      </c>
      <c r="M4" s="45"/>
    </row>
    <row r="5" customFormat="false" ht="19.5" hidden="false" customHeight="true" outlineLevel="0" collapsed="false">
      <c r="A5" s="14" t="s">
        <v>102</v>
      </c>
      <c r="B5" s="13" t="s">
        <v>24</v>
      </c>
      <c r="C5" s="13" t="s">
        <v>25</v>
      </c>
      <c r="D5" s="13" t="s">
        <v>26</v>
      </c>
      <c r="E5" s="13" t="s">
        <v>103</v>
      </c>
      <c r="F5" s="14" t="n">
        <v>2018</v>
      </c>
      <c r="G5" s="16" t="n">
        <v>43266</v>
      </c>
      <c r="H5" s="13" t="s">
        <v>28</v>
      </c>
      <c r="I5" s="13" t="s">
        <v>104</v>
      </c>
      <c r="J5" s="14" t="s">
        <v>20</v>
      </c>
      <c r="K5" s="14" t="s">
        <v>21</v>
      </c>
      <c r="L5" s="13" t="s">
        <v>105</v>
      </c>
      <c r="M5" s="13" t="s">
        <v>106</v>
      </c>
    </row>
    <row r="6" customFormat="false" ht="19.5" hidden="false" customHeight="true" outlineLevel="0" collapsed="false">
      <c r="A6" s="44" t="s">
        <v>107</v>
      </c>
      <c r="B6" s="45" t="s">
        <v>29</v>
      </c>
      <c r="C6" s="45" t="s">
        <v>30</v>
      </c>
      <c r="D6" s="45" t="s">
        <v>26</v>
      </c>
      <c r="E6" s="45" t="s">
        <v>108</v>
      </c>
      <c r="F6" s="44" t="n">
        <v>2019</v>
      </c>
      <c r="G6" s="46" t="n">
        <v>43709</v>
      </c>
      <c r="H6" s="45" t="s">
        <v>32</v>
      </c>
      <c r="I6" s="45" t="s">
        <v>109</v>
      </c>
      <c r="J6" s="44" t="s">
        <v>20</v>
      </c>
      <c r="K6" s="44" t="s">
        <v>21</v>
      </c>
      <c r="L6" s="45" t="s">
        <v>110</v>
      </c>
      <c r="M6" s="45"/>
    </row>
    <row r="7" customFormat="false" ht="19.5" hidden="false" customHeight="true" outlineLevel="0" collapsed="false">
      <c r="A7" s="14" t="s">
        <v>111</v>
      </c>
      <c r="B7" s="13" t="s">
        <v>33</v>
      </c>
      <c r="C7" s="13" t="s">
        <v>34</v>
      </c>
      <c r="D7" s="13" t="s">
        <v>26</v>
      </c>
      <c r="E7" s="13" t="s">
        <v>112</v>
      </c>
      <c r="F7" s="14" t="n">
        <v>2019</v>
      </c>
      <c r="G7" s="16" t="n">
        <v>43709</v>
      </c>
      <c r="H7" s="13" t="s">
        <v>32</v>
      </c>
      <c r="I7" s="13" t="s">
        <v>113</v>
      </c>
      <c r="J7" s="14" t="s">
        <v>20</v>
      </c>
      <c r="K7" s="14" t="s">
        <v>35</v>
      </c>
      <c r="L7" s="13" t="s">
        <v>114</v>
      </c>
      <c r="M7" s="13"/>
    </row>
    <row r="8" customFormat="false" ht="19.5" hidden="false" customHeight="true" outlineLevel="0" collapsed="false">
      <c r="A8" s="44" t="s">
        <v>115</v>
      </c>
      <c r="B8" s="45" t="s">
        <v>36</v>
      </c>
      <c r="C8" s="45" t="s">
        <v>37</v>
      </c>
      <c r="D8" s="45" t="s">
        <v>38</v>
      </c>
      <c r="E8" s="45" t="s">
        <v>116</v>
      </c>
      <c r="F8" s="44" t="n">
        <v>2010</v>
      </c>
      <c r="G8" s="46" t="n">
        <v>40179</v>
      </c>
      <c r="H8" s="45" t="s">
        <v>41</v>
      </c>
      <c r="I8" s="45" t="s">
        <v>116</v>
      </c>
      <c r="J8" s="44" t="s">
        <v>39</v>
      </c>
      <c r="K8" s="44" t="s">
        <v>35</v>
      </c>
      <c r="L8" s="45" t="s">
        <v>117</v>
      </c>
      <c r="M8" s="45" t="s">
        <v>118</v>
      </c>
    </row>
    <row r="9" customFormat="false" ht="19.5" hidden="false" customHeight="true" outlineLevel="0" collapsed="false">
      <c r="A9" s="14" t="s">
        <v>119</v>
      </c>
      <c r="B9" s="13" t="s">
        <v>42</v>
      </c>
      <c r="C9" s="13" t="s">
        <v>43</v>
      </c>
      <c r="D9" s="13" t="s">
        <v>19</v>
      </c>
      <c r="E9" s="13" t="s">
        <v>120</v>
      </c>
      <c r="F9" s="14" t="n">
        <v>2017</v>
      </c>
      <c r="G9" s="16" t="n">
        <v>42840</v>
      </c>
      <c r="H9" s="13" t="s">
        <v>44</v>
      </c>
      <c r="I9" s="13" t="s">
        <v>121</v>
      </c>
      <c r="J9" s="14" t="s">
        <v>20</v>
      </c>
      <c r="K9" s="14" t="s">
        <v>21</v>
      </c>
      <c r="L9" s="13" t="s">
        <v>122</v>
      </c>
      <c r="M9" s="13"/>
    </row>
    <row r="10" customFormat="false" ht="19.5" hidden="false" customHeight="true" outlineLevel="0" collapsed="false">
      <c r="A10" s="44" t="s">
        <v>123</v>
      </c>
      <c r="B10" s="45" t="s">
        <v>45</v>
      </c>
      <c r="C10" s="45" t="s">
        <v>46</v>
      </c>
      <c r="D10" s="45" t="s">
        <v>26</v>
      </c>
      <c r="E10" s="45" t="s">
        <v>124</v>
      </c>
      <c r="F10" s="44" t="n">
        <v>2014</v>
      </c>
      <c r="G10" s="46" t="n">
        <v>41640</v>
      </c>
      <c r="H10" s="45" t="s">
        <v>47</v>
      </c>
      <c r="I10" s="45" t="s">
        <v>125</v>
      </c>
      <c r="J10" s="44" t="s">
        <v>20</v>
      </c>
      <c r="K10" s="44" t="s">
        <v>21</v>
      </c>
      <c r="L10" s="45" t="s">
        <v>126</v>
      </c>
      <c r="M10" s="45" t="s">
        <v>127</v>
      </c>
    </row>
    <row r="11" customFormat="false" ht="19.5" hidden="false" customHeight="true" outlineLevel="0" collapsed="false">
      <c r="A11" s="14" t="s">
        <v>128</v>
      </c>
      <c r="B11" s="13" t="s">
        <v>129</v>
      </c>
      <c r="C11" s="13" t="s">
        <v>49</v>
      </c>
      <c r="D11" s="13" t="s">
        <v>38</v>
      </c>
      <c r="E11" s="13" t="s">
        <v>116</v>
      </c>
      <c r="F11" s="14" t="n">
        <v>2010</v>
      </c>
      <c r="G11" s="16" t="n">
        <v>40179</v>
      </c>
      <c r="H11" s="13" t="s">
        <v>41</v>
      </c>
      <c r="I11" s="13" t="s">
        <v>116</v>
      </c>
      <c r="J11" s="14" t="s">
        <v>39</v>
      </c>
      <c r="K11" s="14" t="s">
        <v>51</v>
      </c>
      <c r="L11" s="13" t="s">
        <v>130</v>
      </c>
      <c r="M11" s="13" t="s">
        <v>131</v>
      </c>
    </row>
    <row r="12" customFormat="false" ht="19.5" hidden="false" customHeight="true" outlineLevel="0" collapsed="false">
      <c r="A12" s="44" t="s">
        <v>132</v>
      </c>
      <c r="B12" s="45" t="s">
        <v>53</v>
      </c>
      <c r="C12" s="45" t="s">
        <v>53</v>
      </c>
      <c r="D12" s="45" t="s">
        <v>38</v>
      </c>
      <c r="E12" s="45" t="s">
        <v>116</v>
      </c>
      <c r="F12" s="44" t="n">
        <v>2010</v>
      </c>
      <c r="G12" s="46" t="n">
        <v>40179</v>
      </c>
      <c r="H12" s="45" t="s">
        <v>54</v>
      </c>
      <c r="I12" s="45" t="s">
        <v>133</v>
      </c>
      <c r="J12" s="44" t="s">
        <v>39</v>
      </c>
      <c r="K12" s="44" t="s">
        <v>35</v>
      </c>
      <c r="L12" s="45" t="s">
        <v>117</v>
      </c>
      <c r="M12" s="45"/>
    </row>
    <row r="13" customFormat="false" ht="19.5" hidden="false" customHeight="true" outlineLevel="0" collapsed="false">
      <c r="A13" s="14" t="s">
        <v>134</v>
      </c>
      <c r="B13" s="13" t="s">
        <v>55</v>
      </c>
      <c r="C13" s="13" t="s">
        <v>56</v>
      </c>
      <c r="D13" s="13" t="s">
        <v>57</v>
      </c>
      <c r="E13" s="13" t="s">
        <v>135</v>
      </c>
      <c r="F13" s="14" t="n">
        <v>2010</v>
      </c>
      <c r="G13" s="16" t="n">
        <v>40179</v>
      </c>
      <c r="H13" s="13" t="s">
        <v>58</v>
      </c>
      <c r="I13" s="13" t="s">
        <v>136</v>
      </c>
      <c r="J13" s="14" t="s">
        <v>39</v>
      </c>
      <c r="K13" s="14" t="s">
        <v>51</v>
      </c>
      <c r="L13" s="13" t="s">
        <v>137</v>
      </c>
      <c r="M13" s="13"/>
    </row>
    <row r="14" customFormat="false" ht="19.5" hidden="false" customHeight="true" outlineLevel="0" collapsed="false">
      <c r="A14" s="44" t="s">
        <v>138</v>
      </c>
      <c r="B14" s="45" t="s">
        <v>59</v>
      </c>
      <c r="C14" s="45" t="s">
        <v>139</v>
      </c>
      <c r="D14" s="45" t="s">
        <v>26</v>
      </c>
      <c r="E14" s="45" t="s">
        <v>140</v>
      </c>
      <c r="F14" s="44" t="n">
        <v>2016</v>
      </c>
      <c r="G14" s="46" t="n">
        <v>42552</v>
      </c>
      <c r="H14" s="45" t="s">
        <v>61</v>
      </c>
      <c r="I14" s="45" t="s">
        <v>141</v>
      </c>
      <c r="J14" s="44" t="s">
        <v>20</v>
      </c>
      <c r="K14" s="44" t="s">
        <v>35</v>
      </c>
      <c r="L14" s="45" t="s">
        <v>142</v>
      </c>
      <c r="M14" s="45" t="s">
        <v>143</v>
      </c>
    </row>
    <row r="15" customFormat="false" ht="19.5" hidden="false" customHeight="true" outlineLevel="0" collapsed="false">
      <c r="A15" s="14" t="s">
        <v>144</v>
      </c>
      <c r="B15" s="13" t="s">
        <v>62</v>
      </c>
      <c r="C15" s="13" t="s">
        <v>63</v>
      </c>
      <c r="D15" s="13" t="s">
        <v>26</v>
      </c>
      <c r="E15" s="13" t="s">
        <v>145</v>
      </c>
      <c r="F15" s="14" t="n">
        <v>2019</v>
      </c>
      <c r="G15" s="16" t="n">
        <v>43709</v>
      </c>
      <c r="H15" s="13" t="s">
        <v>32</v>
      </c>
      <c r="I15" s="13" t="s">
        <v>146</v>
      </c>
      <c r="J15" s="14" t="s">
        <v>20</v>
      </c>
      <c r="K15" s="14" t="s">
        <v>21</v>
      </c>
      <c r="L15" s="13" t="s">
        <v>110</v>
      </c>
      <c r="M15" s="13"/>
    </row>
  </sheetData>
  <mergeCells count="2">
    <mergeCell ref="A1:M1"/>
    <mergeCell ref="A2:M2"/>
  </mergeCells>
  <conditionalFormatting sqref="J4:J15">
    <cfRule type="expression" priority="2" aboveAverage="0" equalAverage="0" bottom="0" percent="0" rank="0" text="" dxfId="0">
      <formula>J4="Ja"</formula>
    </cfRule>
  </conditionalFormatting>
  <conditionalFormatting sqref="K4:K15">
    <cfRule type="expression" priority="3" aboveAverage="0" equalAverage="0" bottom="0" percent="0" rank="0" text="" dxfId="0">
      <formula>K4="Hoch"</formula>
    </cfRule>
    <cfRule type="expression" priority="4" aboveAverage="0" equalAverage="0" bottom="0" percent="0" rank="0" text="" dxfId="1">
      <formula>K4="Mittel"</formula>
    </cfRule>
    <cfRule type="expression" priority="5" aboveAverage="0" equalAverage="0" bottom="0" percent="0" rank="0" text="" dxfId="3">
      <formula>K4="Gering"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80"/>
  </cols>
  <sheetData>
    <row r="1" customFormat="false" ht="36" hidden="false" customHeight="true" outlineLevel="0" collapsed="false">
      <c r="A1" s="47" t="s">
        <v>147</v>
      </c>
      <c r="B1" s="47"/>
    </row>
    <row r="3" customFormat="false" ht="24" hidden="false" customHeight="true" outlineLevel="0" collapsed="false">
      <c r="A3" s="48" t="s">
        <v>148</v>
      </c>
      <c r="B3" s="48"/>
    </row>
    <row r="4" customFormat="false" ht="27.75" hidden="false" customHeight="true" outlineLevel="0" collapsed="false">
      <c r="A4" s="49" t="s">
        <v>149</v>
      </c>
      <c r="B4" s="50" t="s">
        <v>150</v>
      </c>
    </row>
    <row r="5" customFormat="false" ht="27.75" hidden="false" customHeight="true" outlineLevel="0" collapsed="false">
      <c r="A5" s="49" t="s">
        <v>151</v>
      </c>
      <c r="B5" s="50" t="s">
        <v>152</v>
      </c>
    </row>
    <row r="6" customFormat="false" ht="27.75" hidden="false" customHeight="true" outlineLevel="0" collapsed="false">
      <c r="A6" s="49" t="s">
        <v>11</v>
      </c>
      <c r="B6" s="50" t="s">
        <v>153</v>
      </c>
    </row>
    <row r="7" customFormat="false" ht="27.75" hidden="false" customHeight="true" outlineLevel="0" collapsed="false">
      <c r="A7" s="49" t="s">
        <v>154</v>
      </c>
      <c r="B7" s="50" t="s">
        <v>155</v>
      </c>
    </row>
    <row r="9" customFormat="false" ht="24" hidden="false" customHeight="true" outlineLevel="0" collapsed="false">
      <c r="A9" s="48" t="s">
        <v>156</v>
      </c>
      <c r="B9" s="48"/>
    </row>
    <row r="10" customFormat="false" ht="27.75" hidden="false" customHeight="true" outlineLevel="0" collapsed="false">
      <c r="A10" s="49" t="s">
        <v>157</v>
      </c>
      <c r="B10" s="50" t="s">
        <v>158</v>
      </c>
    </row>
    <row r="11" customFormat="false" ht="27.75" hidden="false" customHeight="true" outlineLevel="0" collapsed="false">
      <c r="A11" s="49" t="s">
        <v>9</v>
      </c>
      <c r="B11" s="50" t="s">
        <v>159</v>
      </c>
    </row>
    <row r="12" customFormat="false" ht="27.75" hidden="false" customHeight="true" outlineLevel="0" collapsed="false">
      <c r="A12" s="49" t="s">
        <v>160</v>
      </c>
      <c r="B12" s="50" t="s">
        <v>161</v>
      </c>
    </row>
    <row r="13" customFormat="false" ht="27.75" hidden="false" customHeight="true" outlineLevel="0" collapsed="false">
      <c r="A13" s="49" t="s">
        <v>162</v>
      </c>
      <c r="B13" s="50" t="s">
        <v>163</v>
      </c>
    </row>
    <row r="15" customFormat="false" ht="24" hidden="false" customHeight="true" outlineLevel="0" collapsed="false">
      <c r="A15" s="48" t="s">
        <v>164</v>
      </c>
      <c r="B15" s="48"/>
    </row>
    <row r="16" customFormat="false" ht="27.75" hidden="false" customHeight="true" outlineLevel="0" collapsed="false">
      <c r="A16" s="49" t="s">
        <v>165</v>
      </c>
      <c r="B16" s="50" t="s">
        <v>166</v>
      </c>
    </row>
    <row r="17" customFormat="false" ht="27.75" hidden="false" customHeight="true" outlineLevel="0" collapsed="false">
      <c r="A17" s="49" t="s">
        <v>167</v>
      </c>
      <c r="B17" s="50" t="s">
        <v>168</v>
      </c>
    </row>
    <row r="18" customFormat="false" ht="27.75" hidden="false" customHeight="true" outlineLevel="0" collapsed="false">
      <c r="A18" s="49" t="s">
        <v>169</v>
      </c>
      <c r="B18" s="50" t="s">
        <v>170</v>
      </c>
    </row>
    <row r="20" customFormat="false" ht="24" hidden="false" customHeight="true" outlineLevel="0" collapsed="false">
      <c r="A20" s="48" t="s">
        <v>171</v>
      </c>
      <c r="B20" s="48"/>
    </row>
    <row r="21" customFormat="false" ht="27.75" hidden="false" customHeight="true" outlineLevel="0" collapsed="false">
      <c r="A21" s="49" t="s">
        <v>172</v>
      </c>
      <c r="B21" s="50" t="s">
        <v>173</v>
      </c>
    </row>
    <row r="22" customFormat="false" ht="27.75" hidden="false" customHeight="true" outlineLevel="0" collapsed="false">
      <c r="A22" s="49" t="s">
        <v>174</v>
      </c>
      <c r="B22" s="50" t="s">
        <v>175</v>
      </c>
    </row>
    <row r="23" customFormat="false" ht="27.75" hidden="false" customHeight="true" outlineLevel="0" collapsed="false">
      <c r="A23" s="49" t="s">
        <v>176</v>
      </c>
      <c r="B23" s="50" t="s">
        <v>177</v>
      </c>
    </row>
    <row r="24" customFormat="false" ht="27.75" hidden="false" customHeight="true" outlineLevel="0" collapsed="false">
      <c r="A24" s="49" t="s">
        <v>178</v>
      </c>
      <c r="B24" s="50" t="s">
        <v>179</v>
      </c>
    </row>
    <row r="25" customFormat="false" ht="27.75" hidden="false" customHeight="true" outlineLevel="0" collapsed="false">
      <c r="A25" s="49" t="s">
        <v>180</v>
      </c>
      <c r="B25" s="50" t="s">
        <v>181</v>
      </c>
    </row>
  </sheetData>
  <mergeCells count="5">
    <mergeCell ref="A1:B1"/>
    <mergeCell ref="A3:B3"/>
    <mergeCell ref="A9:B9"/>
    <mergeCell ref="A15:B15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2026-04-13T09:20:52Z</dcterms:created>
  <dc:creator>openpyxl</dc:creator>
  <dc:description/>
  <dc:language>en-US</dc:language>
  <cp:lastModifiedBy/>
  <dcterms:modified xsi:type="dcterms:W3CDTF">2026-04-13T09:21:25Z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